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20" windowHeight="8205" firstSheet="1" activeTab="1"/>
  </bookViews>
  <sheets>
    <sheet name="2018" sheetId="1" state="hidden" r:id="rId1"/>
    <sheet name="2019 " sheetId="2" r:id="rId2"/>
    <sheet name="Лист1" sheetId="3" r:id="rId3"/>
  </sheets>
  <definedNames>
    <definedName name="_xlnm.Print_Area" localSheetId="1">'2019 '!$A$1:$L$70</definedName>
  </definedNames>
  <calcPr fullCalcOnLoad="1" refMode="R1C1"/>
</workbook>
</file>

<file path=xl/sharedStrings.xml><?xml version="1.0" encoding="utf-8"?>
<sst xmlns="http://schemas.openxmlformats.org/spreadsheetml/2006/main" count="281" uniqueCount="132">
  <si>
    <t>Наименование организации</t>
  </si>
  <si>
    <t>эл.снабж. без плит</t>
  </si>
  <si>
    <t>эл.снабж. с плитами</t>
  </si>
  <si>
    <t>теплоэнергия</t>
  </si>
  <si>
    <t xml:space="preserve"> котельная 3</t>
  </si>
  <si>
    <t xml:space="preserve"> котельная 4</t>
  </si>
  <si>
    <t xml:space="preserve"> котельная 5</t>
  </si>
  <si>
    <t xml:space="preserve"> котельная 6</t>
  </si>
  <si>
    <t xml:space="preserve"> котельная 7</t>
  </si>
  <si>
    <t xml:space="preserve"> котельная 8</t>
  </si>
  <si>
    <t xml:space="preserve"> котельная 9</t>
  </si>
  <si>
    <t xml:space="preserve"> котельная 10</t>
  </si>
  <si>
    <t xml:space="preserve"> котельная 11</t>
  </si>
  <si>
    <t xml:space="preserve"> котельная 12</t>
  </si>
  <si>
    <t xml:space="preserve"> котельная 13</t>
  </si>
  <si>
    <t xml:space="preserve"> котельная 14</t>
  </si>
  <si>
    <t xml:space="preserve"> котельная 15</t>
  </si>
  <si>
    <t xml:space="preserve"> котельная 16</t>
  </si>
  <si>
    <t xml:space="preserve"> котельная 17</t>
  </si>
  <si>
    <t xml:space="preserve"> котельная 18</t>
  </si>
  <si>
    <t xml:space="preserve"> котельная 19</t>
  </si>
  <si>
    <t xml:space="preserve"> котельная 20 </t>
  </si>
  <si>
    <t xml:space="preserve"> котельная 21</t>
  </si>
  <si>
    <t xml:space="preserve"> котельная 22</t>
  </si>
  <si>
    <t xml:space="preserve"> котельная 23</t>
  </si>
  <si>
    <t xml:space="preserve"> котельная 24</t>
  </si>
  <si>
    <t>ОАО "Г-А ЗЖБИ"</t>
  </si>
  <si>
    <t>ОАО "ПАТП"</t>
  </si>
  <si>
    <t>ОАО "Водоканал"</t>
  </si>
  <si>
    <t>ХВС</t>
  </si>
  <si>
    <t>ОАО "Алтайэнергосбыт"</t>
  </si>
  <si>
    <t>горячее водоснабжение</t>
  </si>
  <si>
    <t>компонент на теплов.энерг.</t>
  </si>
  <si>
    <t>компонент на холодн. воду</t>
  </si>
  <si>
    <t>котельная 2</t>
  </si>
  <si>
    <t>ООО "Горно-Алтайская сервисная компания"</t>
  </si>
  <si>
    <t>Вид услуг (ресурса)</t>
  </si>
  <si>
    <t>№ п/п</t>
  </si>
  <si>
    <t xml:space="preserve">котельная 1 </t>
  </si>
  <si>
    <t>ГВС за 1 куб.м</t>
  </si>
  <si>
    <t xml:space="preserve">котельная 2 </t>
  </si>
  <si>
    <t xml:space="preserve"> котельная 3 </t>
  </si>
  <si>
    <t xml:space="preserve"> котельная 4 </t>
  </si>
  <si>
    <t xml:space="preserve"> котельная 5 </t>
  </si>
  <si>
    <t xml:space="preserve"> котельная 6 </t>
  </si>
  <si>
    <t xml:space="preserve"> котельная 9 </t>
  </si>
  <si>
    <t xml:space="preserve"> котельная 10 </t>
  </si>
  <si>
    <t xml:space="preserve"> котельная 12 </t>
  </si>
  <si>
    <t xml:space="preserve"> котельная 13 </t>
  </si>
  <si>
    <t xml:space="preserve"> котельная 17 </t>
  </si>
  <si>
    <t>ООО "Боравица"</t>
  </si>
  <si>
    <t>Реквизиты приказов Комитета по тарифам РА</t>
  </si>
  <si>
    <t>ОАО "Г-А ЖКХ" ГВС от тепловых пунктов (от "Центральной котельной")</t>
  </si>
  <si>
    <t>ЕТС   ОАО "Горно-Алтайское ЖКХ"</t>
  </si>
  <si>
    <t>рост для населения к январю 2017, %</t>
  </si>
  <si>
    <t>рост экон. обосн.тарифа к январю 2017,%</t>
  </si>
  <si>
    <t xml:space="preserve">нет  ещё приказа </t>
  </si>
  <si>
    <t>ОАО "Г-А ЖКХ" ГВС от газовых котельных</t>
  </si>
  <si>
    <t>льготный тариф для населения</t>
  </si>
  <si>
    <t>экономически обоснованный тариф</t>
  </si>
  <si>
    <t xml:space="preserve">ООО "Газпром межрегионгаз Новосибирск"
</t>
  </si>
  <si>
    <t>Приказ Комитета по тарифам РА от 20 июня 2017 г. N 19/1</t>
  </si>
  <si>
    <t>Тарифы на январь-июнь 2018 года</t>
  </si>
  <si>
    <t>Тарифы на июль-декабрь 2018 года</t>
  </si>
  <si>
    <t xml:space="preserve">Приказ Комитета по тарифам РА от 11 декабря 2017 г. N 49/20
</t>
  </si>
  <si>
    <t xml:space="preserve"> Приказ Комитета по тарифам РА от 20 декабря 2017 г. N 51/4
</t>
  </si>
  <si>
    <t xml:space="preserve">Приказ Комитета по тарифам от 20 декабря 2017 г. N 51/4
</t>
  </si>
  <si>
    <t xml:space="preserve">Приказ Комитета по тарифам РА от 10 ноября 2017 г. N 41/17
</t>
  </si>
  <si>
    <t xml:space="preserve">Приказ Комитета по тарифам от 05 октября 2017 г. N 31/7
</t>
  </si>
  <si>
    <t xml:space="preserve">Приказ Комитета по тарифам РА от 24 ноября  2017 г. N 45/2
</t>
  </si>
  <si>
    <t xml:space="preserve">Приказ Комитета по тарифам РА от 20 декабря 2017 г. N 51/5
</t>
  </si>
  <si>
    <t xml:space="preserve">Приказ Комитета по тарифам РА от 30 ноября 2017 г. N 46/1
</t>
  </si>
  <si>
    <t>природный газ, за 1 м3</t>
  </si>
  <si>
    <t>ООО "ГАСК"</t>
  </si>
  <si>
    <t xml:space="preserve">Приказ Комитета по тарифам РА от 20 декабря 2017 г. N 51/1
</t>
  </si>
  <si>
    <t>рост для населения к январю 2018, %</t>
  </si>
  <si>
    <t>рост экон. обосн.тарифа к январю 2018,%</t>
  </si>
  <si>
    <t xml:space="preserve"> котельная 25</t>
  </si>
  <si>
    <t>Тарифы на коммунальные услуги по муниципальному образованию Горно-Алтайску на 2018 год</t>
  </si>
  <si>
    <t>Центральная котельная(тепловые пункты)</t>
  </si>
  <si>
    <t xml:space="preserve">Приказ Комитета по тарифам РА от 15 ноября 2017 г. N 43/1( в ред. 11.12.2017)
</t>
  </si>
  <si>
    <t>2735,71; 2862,74</t>
  </si>
  <si>
    <t>2624,44; 2748,68</t>
  </si>
  <si>
    <t xml:space="preserve">Приказ Комитета по тарифам от 21 августа 2017 г. N 24/2; Приказ комитета по тарифам от 20 декабря 2017 г. № 51/18; Приказ Комитета по тарифам от 20.12.2016 г. № 55/14 (в ред. От 27.10.2017 г. № 37/4)
</t>
  </si>
  <si>
    <t xml:space="preserve">водоотведение </t>
  </si>
  <si>
    <t>Тарифы на январь-июнь 2019 года</t>
  </si>
  <si>
    <t>Тарифы на июль-декабрь 2019 года</t>
  </si>
  <si>
    <t>http://altai-republic.ru/legal-acts/official-publication-of-npa/executive-authority-republic-altai</t>
  </si>
  <si>
    <t>ООО "Дабл-ю кэй Восток Энерго"</t>
  </si>
  <si>
    <t>тепл. энергия</t>
  </si>
  <si>
    <t xml:space="preserve">Приказ Комитета по тарифам от 19 декабря 2018 г. N 50/4
</t>
  </si>
  <si>
    <t xml:space="preserve">Приказ Комитета по тарифам РА от 12 декабря 2018 г. N 49/9
</t>
  </si>
  <si>
    <t>ООО "Коммунальщик"</t>
  </si>
  <si>
    <t>Приказ Комитета по тарифам РА от 19 декабря 2018 г. N 50/34; от 17 августа 2018 г. № 55-ВД.</t>
  </si>
  <si>
    <t>компонент  теплов.энерг.</t>
  </si>
  <si>
    <t>АО "Алтайэнергосбыт"</t>
  </si>
  <si>
    <t>ЕТС   АО "Горно-Алтайское ЖКХ"</t>
  </si>
  <si>
    <t>Котельная  "ПАТП" АО "Горно-Алтайское ЖКХ"</t>
  </si>
  <si>
    <t>Котельная  "Г-А ЗЖБИ" АО "Горно-Алтайское ЖКХ"</t>
  </si>
  <si>
    <t xml:space="preserve">Приказ Комитета о тарифам от 28 ноября  2018 г. N 46/10 (Изм. От 19.12.2018 г. № 50/40)
</t>
  </si>
  <si>
    <t>АО "Г-А ЖКХ" ГВС от тепловых пунктов (от "Центральной котельной")</t>
  </si>
  <si>
    <t>ТКО руб/чел.  в жилых домах</t>
  </si>
  <si>
    <t>ТКО руб/чел.  в МКД</t>
  </si>
  <si>
    <t>ТКО рублей за м3</t>
  </si>
  <si>
    <t>компонент холодн. вода</t>
  </si>
  <si>
    <t>природный газ, руб. за 1 м3,  на приготовление пищи и на нагрев воды</t>
  </si>
  <si>
    <t>ХВС, руб. за м3</t>
  </si>
  <si>
    <t xml:space="preserve">водоотведение, руб. за м3 </t>
  </si>
  <si>
    <t>ГВС руб. за 1 куб.м</t>
  </si>
  <si>
    <t xml:space="preserve">природный газ, руб. за 1000 м3,  на отопление </t>
  </si>
  <si>
    <t>электроэнергия без эл. плит</t>
  </si>
  <si>
    <t>электроэнергия с эл. плитами</t>
  </si>
  <si>
    <r>
      <t xml:space="preserve"> </t>
    </r>
    <r>
      <rPr>
        <sz val="10"/>
        <rFont val="Times New Roman"/>
        <family val="1"/>
      </rPr>
      <t>Приказ Комитета по тарифам РА от 20 декабря 2017 г. N 51/4</t>
    </r>
    <r>
      <rPr>
        <sz val="10"/>
        <color indexed="10"/>
        <rFont val="Times New Roman"/>
        <family val="1"/>
      </rPr>
      <t xml:space="preserve">
(с Изм. Приказ от 19.12.2018 г. № 50/6)</t>
    </r>
  </si>
  <si>
    <r>
      <t xml:space="preserve">Приказ Комитета по тарифам от 20.12.2016 г. № 55/14 </t>
    </r>
    <r>
      <rPr>
        <sz val="10"/>
        <color indexed="10"/>
        <rFont val="Times New Roman"/>
        <family val="1"/>
      </rPr>
      <t>(в ред. Приказ от 12.12.2018 г. № 49/5 и Приказ от 19.12.2018 г. № 50/41)</t>
    </r>
    <r>
      <rPr>
        <sz val="10"/>
        <rFont val="Times New Roman"/>
        <family val="1"/>
      </rPr>
      <t xml:space="preserve">
</t>
    </r>
  </si>
  <si>
    <r>
      <t>Приказ Комитета по тарифам РА от 20 декабря 2017 г. N 51/5 (</t>
    </r>
    <r>
      <rPr>
        <sz val="10"/>
        <color indexed="10"/>
        <rFont val="Times New Roman"/>
        <family val="1"/>
      </rPr>
      <t>Изм. Приказ от 19.12.2018 г. № 50/5</t>
    </r>
    <r>
      <rPr>
        <sz val="10"/>
        <rFont val="Times New Roman"/>
        <family val="1"/>
      </rPr>
      <t xml:space="preserve">)
</t>
    </r>
  </si>
  <si>
    <r>
      <t>Приказ Комитета по тарифам РА от 20 декабря 2017 г. N 51/5</t>
    </r>
    <r>
      <rPr>
        <sz val="10"/>
        <color indexed="10"/>
        <rFont val="Times New Roman"/>
        <family val="1"/>
      </rPr>
      <t>(Изм.  Приказ от 19.12.2018 г. № 50/5)</t>
    </r>
    <r>
      <rPr>
        <sz val="10"/>
        <rFont val="Times New Roman"/>
        <family val="1"/>
      </rPr>
      <t xml:space="preserve">
</t>
    </r>
  </si>
  <si>
    <r>
      <t>Приказ Комитета по тарифам РА от 30 ноября 2017 г. N 46/1(</t>
    </r>
    <r>
      <rPr>
        <sz val="10"/>
        <color indexed="10"/>
        <rFont val="Times New Roman"/>
        <family val="1"/>
      </rPr>
      <t>Изм. Приказ  от  14.11. 2018 г. № 44/15)</t>
    </r>
    <r>
      <rPr>
        <sz val="10"/>
        <rFont val="Times New Roman"/>
        <family val="1"/>
      </rPr>
      <t xml:space="preserve">
</t>
    </r>
  </si>
  <si>
    <r>
      <t xml:space="preserve">Приказ Комитета по тарифам РА от 20 декабря 2017 г. N 51/1 </t>
    </r>
    <r>
      <rPr>
        <sz val="10"/>
        <color indexed="10"/>
        <rFont val="Times New Roman"/>
        <family val="1"/>
      </rPr>
      <t>(Изм. От 14.11.2018 г. № 44/16 и от 19.12.2018 г. № 50/24)</t>
    </r>
    <r>
      <rPr>
        <sz val="10"/>
        <rFont val="Times New Roman"/>
        <family val="1"/>
      </rPr>
      <t xml:space="preserve">
</t>
    </r>
  </si>
  <si>
    <t xml:space="preserve">Приказ Комитета по тарифам от 20 декабря 2017 г. N 51/4 (с Изм. Приказ от 19.12.2018 г. № 50/6)
</t>
  </si>
  <si>
    <t xml:space="preserve">Ссылка на официальное опубликование приказов </t>
  </si>
  <si>
    <t>Постановление Правительства РА от 30.12.2016 г. № 384</t>
  </si>
  <si>
    <t>СНО "Фонд кап.ремонта общего имущества МКД в РА"</t>
  </si>
  <si>
    <t>руб. за 1 кв.м в мес</t>
  </si>
  <si>
    <t>\ъ</t>
  </si>
  <si>
    <t xml:space="preserve">Приказ Комитета по тарифам РА от 12 сентября   2018 г. N 33/2 (Изм. От 19.12.2018 г. № 50/38)
</t>
  </si>
  <si>
    <r>
      <t xml:space="preserve">Приказ Комитета по тарифам РА от 20 июня 2018 г. N 20/1 </t>
    </r>
    <r>
      <rPr>
        <sz val="10"/>
        <color indexed="10"/>
        <rFont val="Times New Roman"/>
        <family val="1"/>
      </rPr>
      <t>(Изм. Приказ от 19.12.2018 г. № 50/7), Приказ Комитета по тарифам РА от 20 июня 2019 г. N 8/1</t>
    </r>
  </si>
  <si>
    <t>ТКО рублей за м3 (старый тариф, не действут)</t>
  </si>
  <si>
    <t>норматив (куб.м на 1 чел)</t>
  </si>
  <si>
    <t>Приказ Комитета по тарифам Республики Алтай от 17.08.2018 N 55-ВД</t>
  </si>
  <si>
    <t>ТКО руб/чел.  в МКД (не действует)</t>
  </si>
  <si>
    <t>ТКО руб/чел.  в жилых домах (не действует)</t>
  </si>
  <si>
    <t>Тарифы на коммунальные услуги по муниципальному образованию Горно-Алтайску на 2019-2020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</si>
</sst>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  <numFmt numFmtId="176" formatCode="0.0000000"/>
    <numFmt numFmtId="177" formatCode="0.000000"/>
    <numFmt numFmtId="178" formatCode="0.00000"/>
    <numFmt numFmtId="179" formatCode="0.00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10" fontId="6" fillId="33" borderId="13" xfId="0" applyNumberFormat="1" applyFont="1" applyFill="1" applyBorder="1" applyAlignment="1">
      <alignment horizontal="left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10" fontId="7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/>
    </xf>
    <xf numFmtId="10" fontId="7" fillId="33" borderId="16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10" fontId="7" fillId="33" borderId="19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0" fontId="7" fillId="33" borderId="10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2" fontId="6" fillId="33" borderId="13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0" fillId="33" borderId="29" xfId="0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10" fontId="7" fillId="33" borderId="12" xfId="0" applyNumberFormat="1" applyFont="1" applyFill="1" applyBorder="1" applyAlignment="1">
      <alignment horizontal="center" vertical="center"/>
    </xf>
    <xf numFmtId="10" fontId="7" fillId="33" borderId="15" xfId="0" applyNumberFormat="1" applyFont="1" applyFill="1" applyBorder="1" applyAlignment="1">
      <alignment horizontal="center" vertical="center"/>
    </xf>
    <xf numFmtId="10" fontId="7" fillId="33" borderId="17" xfId="0" applyNumberFormat="1" applyFont="1" applyFill="1" applyBorder="1" applyAlignment="1">
      <alignment horizontal="center" vertical="center"/>
    </xf>
    <xf numFmtId="10" fontId="7" fillId="33" borderId="20" xfId="0" applyNumberFormat="1" applyFont="1" applyFill="1" applyBorder="1" applyAlignment="1">
      <alignment horizontal="center" vertical="center"/>
    </xf>
    <xf numFmtId="10" fontId="7" fillId="33" borderId="22" xfId="0" applyNumberFormat="1" applyFont="1" applyFill="1" applyBorder="1" applyAlignment="1">
      <alignment horizontal="center" vertical="center"/>
    </xf>
    <xf numFmtId="0" fontId="6" fillId="33" borderId="25" xfId="0" applyNumberFormat="1" applyFont="1" applyFill="1" applyBorder="1" applyAlignment="1">
      <alignment horizontal="center" vertical="center" wrapText="1"/>
    </xf>
    <xf numFmtId="10" fontId="7" fillId="33" borderId="27" xfId="0" applyNumberFormat="1" applyFont="1" applyFill="1" applyBorder="1" applyAlignment="1">
      <alignment horizontal="center" vertical="center"/>
    </xf>
    <xf numFmtId="2" fontId="6" fillId="33" borderId="31" xfId="0" applyNumberFormat="1" applyFont="1" applyFill="1" applyBorder="1" applyAlignment="1">
      <alignment horizontal="center" vertical="center" wrapText="1"/>
    </xf>
    <xf numFmtId="10" fontId="6" fillId="33" borderId="13" xfId="0" applyNumberFormat="1" applyFont="1" applyFill="1" applyBorder="1" applyAlignment="1">
      <alignment horizontal="center" vertical="center" wrapText="1"/>
    </xf>
    <xf numFmtId="10" fontId="6" fillId="33" borderId="34" xfId="0" applyNumberFormat="1" applyFont="1" applyFill="1" applyBorder="1" applyAlignment="1">
      <alignment horizontal="center" vertical="center" wrapText="1"/>
    </xf>
    <xf numFmtId="10" fontId="6" fillId="33" borderId="35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10" fontId="6" fillId="33" borderId="16" xfId="0" applyNumberFormat="1" applyFont="1" applyFill="1" applyBorder="1" applyAlignment="1">
      <alignment horizontal="center" vertical="center" wrapText="1"/>
    </xf>
    <xf numFmtId="10" fontId="6" fillId="33" borderId="36" xfId="0" applyNumberFormat="1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vertical="center" wrapText="1"/>
    </xf>
    <xf numFmtId="10" fontId="6" fillId="33" borderId="19" xfId="0" applyNumberFormat="1" applyFont="1" applyFill="1" applyBorder="1" applyAlignment="1">
      <alignment horizontal="center" vertical="center" wrapText="1"/>
    </xf>
    <xf numFmtId="10" fontId="6" fillId="33" borderId="39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10" fontId="6" fillId="33" borderId="10" xfId="0" applyNumberFormat="1" applyFont="1" applyFill="1" applyBorder="1" applyAlignment="1">
      <alignment horizontal="center" vertical="center" wrapText="1"/>
    </xf>
    <xf numFmtId="10" fontId="6" fillId="33" borderId="28" xfId="0" applyNumberFormat="1" applyFont="1" applyFill="1" applyBorder="1" applyAlignment="1">
      <alignment horizontal="center" vertical="center" wrapText="1"/>
    </xf>
    <xf numFmtId="2" fontId="4" fillId="33" borderId="41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2" fontId="6" fillId="33" borderId="42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10" fontId="6" fillId="33" borderId="24" xfId="0" applyNumberFormat="1" applyFont="1" applyFill="1" applyBorder="1" applyAlignment="1">
      <alignment horizontal="center" vertical="center" wrapText="1"/>
    </xf>
    <xf numFmtId="10" fontId="6" fillId="33" borderId="43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175" fontId="6" fillId="33" borderId="44" xfId="0" applyNumberFormat="1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10" fontId="7" fillId="33" borderId="34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left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6" fillId="34" borderId="48" xfId="0" applyNumberFormat="1" applyFont="1" applyFill="1" applyBorder="1" applyAlignment="1">
      <alignment horizontal="center" vertical="center" wrapText="1"/>
    </xf>
    <xf numFmtId="10" fontId="6" fillId="34" borderId="48" xfId="0" applyNumberFormat="1" applyFont="1" applyFill="1" applyBorder="1" applyAlignment="1">
      <alignment horizontal="center" vertical="center" wrapText="1"/>
    </xf>
    <xf numFmtId="10" fontId="6" fillId="34" borderId="49" xfId="0" applyNumberFormat="1" applyFont="1" applyFill="1" applyBorder="1" applyAlignment="1">
      <alignment horizontal="center" vertical="center" wrapText="1"/>
    </xf>
    <xf numFmtId="0" fontId="6" fillId="34" borderId="50" xfId="0" applyNumberFormat="1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/>
    </xf>
    <xf numFmtId="10" fontId="7" fillId="34" borderId="48" xfId="0" applyNumberFormat="1" applyFont="1" applyFill="1" applyBorder="1" applyAlignment="1">
      <alignment horizontal="center" vertical="center"/>
    </xf>
    <xf numFmtId="10" fontId="7" fillId="34" borderId="46" xfId="0" applyNumberFormat="1" applyFont="1" applyFill="1" applyBorder="1" applyAlignment="1">
      <alignment horizontal="center" vertical="center"/>
    </xf>
    <xf numFmtId="0" fontId="5" fillId="34" borderId="29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2" fontId="6" fillId="34" borderId="31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52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9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10" fontId="4" fillId="33" borderId="13" xfId="0" applyNumberFormat="1" applyFont="1" applyFill="1" applyBorder="1" applyAlignment="1">
      <alignment horizontal="center" vertical="center" wrapText="1"/>
    </xf>
    <xf numFmtId="10" fontId="4" fillId="33" borderId="34" xfId="0" applyNumberFormat="1" applyFont="1" applyFill="1" applyBorder="1" applyAlignment="1">
      <alignment horizontal="center" vertical="center" wrapText="1"/>
    </xf>
    <xf numFmtId="10" fontId="4" fillId="33" borderId="13" xfId="0" applyNumberFormat="1" applyFont="1" applyFill="1" applyBorder="1" applyAlignment="1">
      <alignment horizontal="left" vertical="center" wrapText="1"/>
    </xf>
    <xf numFmtId="10" fontId="4" fillId="33" borderId="13" xfId="0" applyNumberFormat="1" applyFont="1" applyFill="1" applyBorder="1" applyAlignment="1">
      <alignment horizontal="center" vertical="center"/>
    </xf>
    <xf numFmtId="10" fontId="4" fillId="33" borderId="12" xfId="0" applyNumberFormat="1" applyFont="1" applyFill="1" applyBorder="1" applyAlignment="1">
      <alignment horizontal="center" vertical="center"/>
    </xf>
    <xf numFmtId="0" fontId="45" fillId="33" borderId="29" xfId="0" applyNumberFormat="1" applyFont="1" applyFill="1" applyBorder="1" applyAlignment="1">
      <alignment horizontal="center" vertical="center" wrapText="1"/>
    </xf>
    <xf numFmtId="10" fontId="4" fillId="33" borderId="3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10" fontId="4" fillId="33" borderId="16" xfId="0" applyNumberFormat="1" applyFont="1" applyFill="1" applyBorder="1" applyAlignment="1">
      <alignment horizontal="center" vertical="center" wrapText="1"/>
    </xf>
    <xf numFmtId="10" fontId="4" fillId="33" borderId="36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10" fontId="4" fillId="33" borderId="16" xfId="0" applyNumberFormat="1" applyFont="1" applyFill="1" applyBorder="1" applyAlignment="1">
      <alignment horizontal="center" vertical="center"/>
    </xf>
    <xf numFmtId="10" fontId="4" fillId="33" borderId="15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10" fontId="4" fillId="33" borderId="34" xfId="0" applyNumberFormat="1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 wrapText="1"/>
    </xf>
    <xf numFmtId="10" fontId="4" fillId="33" borderId="19" xfId="0" applyNumberFormat="1" applyFont="1" applyFill="1" applyBorder="1" applyAlignment="1">
      <alignment horizontal="center" vertical="center" wrapText="1"/>
    </xf>
    <xf numFmtId="10" fontId="4" fillId="33" borderId="3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10" fontId="4" fillId="33" borderId="19" xfId="0" applyNumberFormat="1" applyFont="1" applyFill="1" applyBorder="1" applyAlignment="1">
      <alignment horizontal="center" vertical="center"/>
    </xf>
    <xf numFmtId="10" fontId="4" fillId="33" borderId="39" xfId="0" applyNumberFormat="1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 wrapText="1"/>
    </xf>
    <xf numFmtId="10" fontId="4" fillId="33" borderId="28" xfId="0" applyNumberFormat="1" applyFont="1" applyFill="1" applyBorder="1" applyAlignment="1">
      <alignment horizontal="center" vertical="center" wrapText="1"/>
    </xf>
    <xf numFmtId="10" fontId="4" fillId="33" borderId="10" xfId="0" applyNumberFormat="1" applyFont="1" applyFill="1" applyBorder="1" applyAlignment="1">
      <alignment horizontal="center" vertical="center"/>
    </xf>
    <xf numFmtId="10" fontId="4" fillId="33" borderId="20" xfId="0" applyNumberFormat="1" applyFont="1" applyFill="1" applyBorder="1" applyAlignment="1">
      <alignment horizontal="center" vertical="center"/>
    </xf>
    <xf numFmtId="2" fontId="4" fillId="33" borderId="38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10" fontId="4" fillId="33" borderId="17" xfId="0" applyNumberFormat="1" applyFont="1" applyFill="1" applyBorder="1" applyAlignment="1">
      <alignment horizontal="center" vertical="center"/>
    </xf>
    <xf numFmtId="0" fontId="4" fillId="33" borderId="33" xfId="0" applyNumberFormat="1" applyFont="1" applyFill="1" applyBorder="1" applyAlignment="1">
      <alignment horizontal="center" vertical="center" wrapText="1"/>
    </xf>
    <xf numFmtId="10" fontId="4" fillId="33" borderId="48" xfId="0" applyNumberFormat="1" applyFont="1" applyFill="1" applyBorder="1" applyAlignment="1">
      <alignment horizontal="center" vertical="center" wrapText="1"/>
    </xf>
    <xf numFmtId="10" fontId="4" fillId="33" borderId="49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2" fontId="4" fillId="33" borderId="35" xfId="0" applyNumberFormat="1" applyFont="1" applyFill="1" applyBorder="1" applyAlignment="1">
      <alignment horizontal="center" vertical="center" wrapText="1"/>
    </xf>
    <xf numFmtId="2" fontId="4" fillId="33" borderId="31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37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10" fontId="4" fillId="33" borderId="24" xfId="0" applyNumberFormat="1" applyFont="1" applyFill="1" applyBorder="1" applyAlignment="1">
      <alignment horizontal="center" vertical="center" wrapText="1"/>
    </xf>
    <xf numFmtId="10" fontId="4" fillId="33" borderId="43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10" fontId="4" fillId="33" borderId="24" xfId="0" applyNumberFormat="1" applyFont="1" applyFill="1" applyBorder="1" applyAlignment="1">
      <alignment horizontal="center" vertical="center"/>
    </xf>
    <xf numFmtId="10" fontId="4" fillId="33" borderId="22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0" fontId="4" fillId="33" borderId="54" xfId="0" applyNumberFormat="1" applyFont="1" applyFill="1" applyBorder="1" applyAlignment="1">
      <alignment horizontal="center" vertical="center" wrapText="1"/>
    </xf>
    <xf numFmtId="10" fontId="4" fillId="33" borderId="5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56" xfId="0" applyNumberFormat="1" applyFont="1" applyFill="1" applyBorder="1" applyAlignment="1">
      <alignment horizontal="center" vertical="center" wrapText="1"/>
    </xf>
    <xf numFmtId="10" fontId="4" fillId="33" borderId="5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34" borderId="0" xfId="0" applyFont="1" applyFill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33" borderId="29" xfId="0" applyNumberFormat="1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4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2" fontId="4" fillId="33" borderId="47" xfId="0" applyNumberFormat="1" applyFont="1" applyFill="1" applyBorder="1" applyAlignment="1">
      <alignment horizontal="center" vertical="center" wrapText="1"/>
    </xf>
    <xf numFmtId="2" fontId="4" fillId="33" borderId="48" xfId="0" applyNumberFormat="1" applyFont="1" applyFill="1" applyBorder="1" applyAlignment="1">
      <alignment horizontal="center" vertical="center" wrapText="1"/>
    </xf>
    <xf numFmtId="0" fontId="4" fillId="33" borderId="50" xfId="0" applyNumberFormat="1" applyFont="1" applyFill="1" applyBorder="1" applyAlignment="1">
      <alignment horizontal="center" vertical="center" wrapText="1"/>
    </xf>
    <xf numFmtId="2" fontId="4" fillId="33" borderId="48" xfId="0" applyNumberFormat="1" applyFont="1" applyFill="1" applyBorder="1" applyAlignment="1">
      <alignment horizontal="center" vertic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42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59" xfId="0" applyNumberFormat="1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left" vertical="center" wrapText="1"/>
    </xf>
    <xf numFmtId="0" fontId="4" fillId="33" borderId="53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66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0" fillId="33" borderId="67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68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5" fillId="33" borderId="32" xfId="0" applyNumberFormat="1" applyFont="1" applyFill="1" applyBorder="1" applyAlignment="1">
      <alignment horizontal="center" vertical="center" wrapText="1"/>
    </xf>
    <xf numFmtId="0" fontId="45" fillId="33" borderId="29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top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center" vertical="center" wrapText="1"/>
    </xf>
    <xf numFmtId="0" fontId="45" fillId="33" borderId="60" xfId="0" applyNumberFormat="1" applyFont="1" applyFill="1" applyBorder="1" applyAlignment="1">
      <alignment horizontal="center" vertical="center" wrapText="1"/>
    </xf>
    <xf numFmtId="0" fontId="45" fillId="33" borderId="70" xfId="0" applyNumberFormat="1" applyFont="1" applyFill="1" applyBorder="1" applyAlignment="1">
      <alignment horizontal="center" vertical="center" wrapText="1"/>
    </xf>
    <xf numFmtId="0" fontId="45" fillId="33" borderId="71" xfId="0" applyNumberFormat="1" applyFont="1" applyFill="1" applyBorder="1" applyAlignment="1">
      <alignment horizontal="center" vertical="center" wrapText="1"/>
    </xf>
    <xf numFmtId="0" fontId="4" fillId="33" borderId="60" xfId="0" applyNumberFormat="1" applyFont="1" applyFill="1" applyBorder="1" applyAlignment="1">
      <alignment horizontal="center" vertical="center" wrapText="1"/>
    </xf>
    <xf numFmtId="0" fontId="4" fillId="33" borderId="72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top"/>
    </xf>
    <xf numFmtId="0" fontId="4" fillId="33" borderId="23" xfId="0" applyFont="1" applyFill="1" applyBorder="1" applyAlignment="1">
      <alignment horizontal="center" vertical="top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66" xfId="0" applyNumberFormat="1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zoomScale="108" zoomScaleNormal="108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69" sqref="E69"/>
    </sheetView>
  </sheetViews>
  <sheetFormatPr defaultColWidth="9.00390625" defaultRowHeight="12.75"/>
  <cols>
    <col min="1" max="1" width="6.375" style="0" customWidth="1"/>
    <col min="2" max="2" width="26.625" style="0" customWidth="1"/>
    <col min="3" max="3" width="13.625" style="0" customWidth="1"/>
    <col min="4" max="4" width="9.125" style="0" customWidth="1"/>
    <col min="5" max="5" width="8.75390625" style="0" customWidth="1"/>
    <col min="6" max="6" width="9.375" style="0" hidden="1" customWidth="1"/>
    <col min="7" max="7" width="10.625" style="0" hidden="1" customWidth="1"/>
    <col min="8" max="8" width="11.00390625" style="0" customWidth="1"/>
    <col min="9" max="9" width="6.75390625" style="0" customWidth="1"/>
    <col min="10" max="10" width="8.375" style="0" customWidth="1"/>
    <col min="11" max="11" width="7.625" style="0" customWidth="1"/>
    <col min="12" max="12" width="24.375" style="0" customWidth="1"/>
  </cols>
  <sheetData>
    <row r="1" spans="2:19" ht="18.75">
      <c r="B1" s="205" t="s">
        <v>78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ht="13.5" thickBot="1"/>
    <row r="3" spans="1:12" ht="15" customHeight="1">
      <c r="A3" s="206" t="s">
        <v>37</v>
      </c>
      <c r="B3" s="206" t="s">
        <v>0</v>
      </c>
      <c r="C3" s="209" t="s">
        <v>36</v>
      </c>
      <c r="D3" s="207" t="s">
        <v>62</v>
      </c>
      <c r="E3" s="207"/>
      <c r="F3" s="207"/>
      <c r="G3" s="207"/>
      <c r="H3" s="219" t="s">
        <v>63</v>
      </c>
      <c r="I3" s="220"/>
      <c r="J3" s="220"/>
      <c r="K3" s="221"/>
      <c r="L3" s="212" t="s">
        <v>51</v>
      </c>
    </row>
    <row r="4" spans="1:12" ht="59.25" customHeight="1" thickBot="1">
      <c r="A4" s="206"/>
      <c r="B4" s="206"/>
      <c r="C4" s="210"/>
      <c r="D4" s="208"/>
      <c r="E4" s="208"/>
      <c r="F4" s="208"/>
      <c r="G4" s="208"/>
      <c r="H4" s="222"/>
      <c r="I4" s="223"/>
      <c r="J4" s="223"/>
      <c r="K4" s="224"/>
      <c r="L4" s="213"/>
    </row>
    <row r="5" spans="1:12" ht="55.5" customHeight="1" thickBot="1">
      <c r="A5" s="206"/>
      <c r="B5" s="206"/>
      <c r="C5" s="210"/>
      <c r="D5" s="2" t="s">
        <v>59</v>
      </c>
      <c r="E5" s="1" t="s">
        <v>58</v>
      </c>
      <c r="F5" s="1" t="s">
        <v>54</v>
      </c>
      <c r="G5" s="36" t="s">
        <v>55</v>
      </c>
      <c r="H5" s="43" t="s">
        <v>59</v>
      </c>
      <c r="I5" s="35" t="s">
        <v>58</v>
      </c>
      <c r="J5" s="35" t="s">
        <v>75</v>
      </c>
      <c r="K5" s="44" t="s">
        <v>76</v>
      </c>
      <c r="L5" s="214"/>
    </row>
    <row r="6" spans="1:12" ht="15" customHeight="1">
      <c r="A6" s="211">
        <v>1</v>
      </c>
      <c r="B6" s="202" t="s">
        <v>30</v>
      </c>
      <c r="C6" s="3" t="s">
        <v>1</v>
      </c>
      <c r="D6" s="52">
        <v>4.81</v>
      </c>
      <c r="E6" s="53"/>
      <c r="F6" s="53"/>
      <c r="G6" s="54"/>
      <c r="H6" s="5">
        <v>4.98</v>
      </c>
      <c r="I6" s="4"/>
      <c r="J6" s="6">
        <f>H6/D6</f>
        <v>1.0353430353430355</v>
      </c>
      <c r="K6" s="45">
        <f>H6/D6</f>
        <v>1.0353430353430355</v>
      </c>
      <c r="L6" s="218" t="s">
        <v>64</v>
      </c>
    </row>
    <row r="7" spans="1:12" ht="15" customHeight="1">
      <c r="A7" s="211"/>
      <c r="B7" s="202"/>
      <c r="C7" s="3" t="s">
        <v>2</v>
      </c>
      <c r="D7" s="52">
        <v>3.42</v>
      </c>
      <c r="E7" s="53"/>
      <c r="F7" s="53"/>
      <c r="G7" s="54"/>
      <c r="H7" s="5">
        <v>3.54</v>
      </c>
      <c r="I7" s="4"/>
      <c r="J7" s="6">
        <f>H7/D7</f>
        <v>1.0350877192982457</v>
      </c>
      <c r="K7" s="45">
        <f>H7/D7</f>
        <v>1.0350877192982457</v>
      </c>
      <c r="L7" s="215"/>
    </row>
    <row r="8" spans="1:12" ht="26.25" customHeight="1" thickBot="1">
      <c r="A8" s="96">
        <v>2</v>
      </c>
      <c r="B8" s="95" t="s">
        <v>79</v>
      </c>
      <c r="C8" s="3" t="s">
        <v>3</v>
      </c>
      <c r="D8" s="52">
        <v>2758.42</v>
      </c>
      <c r="E8" s="53"/>
      <c r="F8" s="53"/>
      <c r="G8" s="54"/>
      <c r="H8" s="5">
        <v>2967.55</v>
      </c>
      <c r="I8" s="8"/>
      <c r="J8" s="6">
        <f>H8/D8</f>
        <v>1.075815140551475</v>
      </c>
      <c r="K8" s="45">
        <f>H8/D8</f>
        <v>1.075815140551475</v>
      </c>
      <c r="L8" s="37" t="s">
        <v>66</v>
      </c>
    </row>
    <row r="9" spans="1:12" ht="32.25" customHeight="1">
      <c r="A9" s="211">
        <v>3</v>
      </c>
      <c r="B9" s="95" t="s">
        <v>53</v>
      </c>
      <c r="C9" s="9"/>
      <c r="D9" s="55"/>
      <c r="E9" s="56"/>
      <c r="F9" s="57"/>
      <c r="G9" s="58"/>
      <c r="H9" s="59"/>
      <c r="I9" s="10"/>
      <c r="J9" s="11"/>
      <c r="K9" s="46"/>
      <c r="L9" s="38"/>
    </row>
    <row r="10" spans="1:12" ht="15" customHeight="1">
      <c r="A10" s="211"/>
      <c r="B10" s="95" t="s">
        <v>38</v>
      </c>
      <c r="C10" s="3" t="s">
        <v>3</v>
      </c>
      <c r="D10" s="52">
        <v>3298.71</v>
      </c>
      <c r="E10" s="22"/>
      <c r="F10" s="53"/>
      <c r="G10" s="54"/>
      <c r="H10" s="5">
        <v>2967.55</v>
      </c>
      <c r="I10" s="8"/>
      <c r="J10" s="6">
        <f>H10/D10</f>
        <v>0.899609241188222</v>
      </c>
      <c r="K10" s="45">
        <f>H10/D10</f>
        <v>0.899609241188222</v>
      </c>
      <c r="L10" s="215" t="s">
        <v>65</v>
      </c>
    </row>
    <row r="11" spans="1:12" ht="15" customHeight="1">
      <c r="A11" s="211"/>
      <c r="B11" s="95" t="s">
        <v>34</v>
      </c>
      <c r="C11" s="3" t="s">
        <v>3</v>
      </c>
      <c r="D11" s="52">
        <v>3298.71</v>
      </c>
      <c r="E11" s="22">
        <v>2544.77</v>
      </c>
      <c r="F11" s="53"/>
      <c r="G11" s="54"/>
      <c r="H11" s="5">
        <v>2967.55</v>
      </c>
      <c r="I11" s="12"/>
      <c r="J11" s="6">
        <f>I11/E11</f>
        <v>0</v>
      </c>
      <c r="K11" s="45">
        <f aca="true" t="shared" si="0" ref="K11:K37">H11/D11</f>
        <v>0.899609241188222</v>
      </c>
      <c r="L11" s="215"/>
    </row>
    <row r="12" spans="1:12" ht="15" customHeight="1">
      <c r="A12" s="211"/>
      <c r="B12" s="95" t="s">
        <v>4</v>
      </c>
      <c r="C12" s="3" t="s">
        <v>3</v>
      </c>
      <c r="D12" s="52">
        <v>3298.71</v>
      </c>
      <c r="E12" s="22"/>
      <c r="F12" s="53"/>
      <c r="G12" s="54"/>
      <c r="H12" s="5">
        <v>2967.55</v>
      </c>
      <c r="I12" s="12"/>
      <c r="J12" s="6">
        <f>H12/D12</f>
        <v>0.899609241188222</v>
      </c>
      <c r="K12" s="45">
        <f t="shared" si="0"/>
        <v>0.899609241188222</v>
      </c>
      <c r="L12" s="215"/>
    </row>
    <row r="13" spans="1:12" ht="15" customHeight="1">
      <c r="A13" s="211"/>
      <c r="B13" s="95" t="s">
        <v>5</v>
      </c>
      <c r="C13" s="3" t="s">
        <v>3</v>
      </c>
      <c r="D13" s="52">
        <v>3298.71</v>
      </c>
      <c r="E13" s="22">
        <v>3083.03</v>
      </c>
      <c r="F13" s="53"/>
      <c r="G13" s="54"/>
      <c r="H13" s="5">
        <v>2967.55</v>
      </c>
      <c r="I13" s="12"/>
      <c r="J13" s="6">
        <f>I13/E13</f>
        <v>0</v>
      </c>
      <c r="K13" s="45">
        <f t="shared" si="0"/>
        <v>0.899609241188222</v>
      </c>
      <c r="L13" s="215"/>
    </row>
    <row r="14" spans="1:12" ht="15" customHeight="1">
      <c r="A14" s="211"/>
      <c r="B14" s="95" t="s">
        <v>6</v>
      </c>
      <c r="C14" s="3" t="s">
        <v>3</v>
      </c>
      <c r="D14" s="52">
        <v>3298.71</v>
      </c>
      <c r="E14" s="22">
        <v>2751.23</v>
      </c>
      <c r="F14" s="53"/>
      <c r="G14" s="54"/>
      <c r="H14" s="5">
        <v>2967.55</v>
      </c>
      <c r="I14" s="12"/>
      <c r="J14" s="6">
        <f>I14/E14</f>
        <v>0</v>
      </c>
      <c r="K14" s="45">
        <f t="shared" si="0"/>
        <v>0.899609241188222</v>
      </c>
      <c r="L14" s="215"/>
    </row>
    <row r="15" spans="1:12" ht="15" customHeight="1">
      <c r="A15" s="211"/>
      <c r="B15" s="95" t="s">
        <v>7</v>
      </c>
      <c r="C15" s="3" t="s">
        <v>3</v>
      </c>
      <c r="D15" s="52">
        <v>3298.71</v>
      </c>
      <c r="E15" s="22">
        <v>3050.14</v>
      </c>
      <c r="F15" s="53"/>
      <c r="G15" s="54"/>
      <c r="H15" s="5">
        <v>2967.55</v>
      </c>
      <c r="I15" s="12"/>
      <c r="J15" s="6">
        <f>I15/E15</f>
        <v>0</v>
      </c>
      <c r="K15" s="45">
        <f t="shared" si="0"/>
        <v>0.899609241188222</v>
      </c>
      <c r="L15" s="215"/>
    </row>
    <row r="16" spans="1:12" ht="15" customHeight="1">
      <c r="A16" s="211"/>
      <c r="B16" s="95" t="s">
        <v>8</v>
      </c>
      <c r="C16" s="3" t="s">
        <v>3</v>
      </c>
      <c r="D16" s="52">
        <v>3298.71</v>
      </c>
      <c r="E16" s="22"/>
      <c r="F16" s="53"/>
      <c r="G16" s="54"/>
      <c r="H16" s="5">
        <v>2967.55</v>
      </c>
      <c r="I16" s="12"/>
      <c r="J16" s="6">
        <f>H16/D16</f>
        <v>0.899609241188222</v>
      </c>
      <c r="K16" s="45">
        <f t="shared" si="0"/>
        <v>0.899609241188222</v>
      </c>
      <c r="L16" s="215"/>
    </row>
    <row r="17" spans="1:12" ht="15" customHeight="1">
      <c r="A17" s="211"/>
      <c r="B17" s="95" t="s">
        <v>9</v>
      </c>
      <c r="C17" s="3" t="s">
        <v>3</v>
      </c>
      <c r="D17" s="52">
        <v>3298.71</v>
      </c>
      <c r="E17" s="22">
        <v>2493.5</v>
      </c>
      <c r="F17" s="53"/>
      <c r="G17" s="54"/>
      <c r="H17" s="5">
        <v>2967.55</v>
      </c>
      <c r="I17" s="12"/>
      <c r="J17" s="6">
        <f>I17/E17</f>
        <v>0</v>
      </c>
      <c r="K17" s="45">
        <f t="shared" si="0"/>
        <v>0.899609241188222</v>
      </c>
      <c r="L17" s="215"/>
    </row>
    <row r="18" spans="1:12" ht="15" customHeight="1">
      <c r="A18" s="211"/>
      <c r="B18" s="95" t="s">
        <v>10</v>
      </c>
      <c r="C18" s="3" t="s">
        <v>3</v>
      </c>
      <c r="D18" s="52">
        <v>3298.71</v>
      </c>
      <c r="E18" s="22">
        <v>3232.23</v>
      </c>
      <c r="F18" s="53"/>
      <c r="G18" s="54"/>
      <c r="H18" s="5">
        <v>2967.55</v>
      </c>
      <c r="I18" s="12"/>
      <c r="J18" s="6">
        <f>I18/E18</f>
        <v>0</v>
      </c>
      <c r="K18" s="45">
        <f t="shared" si="0"/>
        <v>0.899609241188222</v>
      </c>
      <c r="L18" s="215"/>
    </row>
    <row r="19" spans="1:12" ht="15" customHeight="1">
      <c r="A19" s="211"/>
      <c r="B19" s="95" t="s">
        <v>11</v>
      </c>
      <c r="C19" s="3" t="s">
        <v>3</v>
      </c>
      <c r="D19" s="52">
        <v>3298.71</v>
      </c>
      <c r="E19" s="22">
        <v>3033.44</v>
      </c>
      <c r="F19" s="53"/>
      <c r="G19" s="54"/>
      <c r="H19" s="5">
        <v>2967.55</v>
      </c>
      <c r="I19" s="12"/>
      <c r="J19" s="6">
        <f>I19/E19</f>
        <v>0</v>
      </c>
      <c r="K19" s="45">
        <f t="shared" si="0"/>
        <v>0.899609241188222</v>
      </c>
      <c r="L19" s="215"/>
    </row>
    <row r="20" spans="1:12" ht="15" customHeight="1">
      <c r="A20" s="211"/>
      <c r="B20" s="95" t="s">
        <v>12</v>
      </c>
      <c r="C20" s="3" t="s">
        <v>3</v>
      </c>
      <c r="D20" s="52">
        <v>3298.71</v>
      </c>
      <c r="E20" s="22"/>
      <c r="F20" s="53"/>
      <c r="G20" s="54"/>
      <c r="H20" s="5">
        <v>2967.55</v>
      </c>
      <c r="I20" s="8"/>
      <c r="J20" s="6">
        <f aca="true" t="shared" si="1" ref="J20:J37">H20/D20</f>
        <v>0.899609241188222</v>
      </c>
      <c r="K20" s="45">
        <f t="shared" si="0"/>
        <v>0.899609241188222</v>
      </c>
      <c r="L20" s="215"/>
    </row>
    <row r="21" spans="1:12" ht="15" customHeight="1">
      <c r="A21" s="211"/>
      <c r="B21" s="95" t="s">
        <v>13</v>
      </c>
      <c r="C21" s="3" t="s">
        <v>3</v>
      </c>
      <c r="D21" s="52">
        <v>3298.71</v>
      </c>
      <c r="E21" s="22"/>
      <c r="F21" s="53"/>
      <c r="G21" s="54"/>
      <c r="H21" s="5">
        <v>2967.55</v>
      </c>
      <c r="I21" s="8"/>
      <c r="J21" s="6">
        <f t="shared" si="1"/>
        <v>0.899609241188222</v>
      </c>
      <c r="K21" s="45">
        <f t="shared" si="0"/>
        <v>0.899609241188222</v>
      </c>
      <c r="L21" s="215"/>
    </row>
    <row r="22" spans="1:12" ht="15" customHeight="1">
      <c r="A22" s="211"/>
      <c r="B22" s="95" t="s">
        <v>14</v>
      </c>
      <c r="C22" s="3" t="s">
        <v>3</v>
      </c>
      <c r="D22" s="52">
        <v>3298.71</v>
      </c>
      <c r="E22" s="22"/>
      <c r="F22" s="53"/>
      <c r="G22" s="54"/>
      <c r="H22" s="5">
        <v>2967.55</v>
      </c>
      <c r="I22" s="8"/>
      <c r="J22" s="6">
        <f t="shared" si="1"/>
        <v>0.899609241188222</v>
      </c>
      <c r="K22" s="45">
        <f t="shared" si="0"/>
        <v>0.899609241188222</v>
      </c>
      <c r="L22" s="215"/>
    </row>
    <row r="23" spans="1:12" ht="15" customHeight="1">
      <c r="A23" s="211"/>
      <c r="B23" s="95" t="s">
        <v>15</v>
      </c>
      <c r="C23" s="3" t="s">
        <v>3</v>
      </c>
      <c r="D23" s="52">
        <v>3298.71</v>
      </c>
      <c r="E23" s="22"/>
      <c r="F23" s="53"/>
      <c r="G23" s="54"/>
      <c r="H23" s="5">
        <v>2967.55</v>
      </c>
      <c r="I23" s="8"/>
      <c r="J23" s="6">
        <f t="shared" si="1"/>
        <v>0.899609241188222</v>
      </c>
      <c r="K23" s="45">
        <f t="shared" si="0"/>
        <v>0.899609241188222</v>
      </c>
      <c r="L23" s="215"/>
    </row>
    <row r="24" spans="1:12" ht="15" customHeight="1">
      <c r="A24" s="211"/>
      <c r="B24" s="95" t="s">
        <v>16</v>
      </c>
      <c r="C24" s="3" t="s">
        <v>3</v>
      </c>
      <c r="D24" s="52">
        <v>3298.71</v>
      </c>
      <c r="E24" s="22"/>
      <c r="F24" s="53"/>
      <c r="G24" s="54"/>
      <c r="H24" s="5">
        <v>2967.55</v>
      </c>
      <c r="I24" s="8"/>
      <c r="J24" s="6">
        <f t="shared" si="1"/>
        <v>0.899609241188222</v>
      </c>
      <c r="K24" s="45">
        <f t="shared" si="0"/>
        <v>0.899609241188222</v>
      </c>
      <c r="L24" s="215"/>
    </row>
    <row r="25" spans="1:12" ht="15" customHeight="1">
      <c r="A25" s="211"/>
      <c r="B25" s="95" t="s">
        <v>17</v>
      </c>
      <c r="C25" s="3" t="s">
        <v>3</v>
      </c>
      <c r="D25" s="52">
        <v>3298.71</v>
      </c>
      <c r="E25" s="22"/>
      <c r="F25" s="53"/>
      <c r="G25" s="54"/>
      <c r="H25" s="5">
        <v>2967.55</v>
      </c>
      <c r="I25" s="8"/>
      <c r="J25" s="6">
        <f t="shared" si="1"/>
        <v>0.899609241188222</v>
      </c>
      <c r="K25" s="45">
        <f t="shared" si="0"/>
        <v>0.899609241188222</v>
      </c>
      <c r="L25" s="215"/>
    </row>
    <row r="26" spans="1:12" ht="15" customHeight="1">
      <c r="A26" s="211"/>
      <c r="B26" s="95" t="s">
        <v>18</v>
      </c>
      <c r="C26" s="3" t="s">
        <v>3</v>
      </c>
      <c r="D26" s="52">
        <v>3298.71</v>
      </c>
      <c r="E26" s="22"/>
      <c r="F26" s="53"/>
      <c r="G26" s="54"/>
      <c r="H26" s="5">
        <v>2967.55</v>
      </c>
      <c r="I26" s="8"/>
      <c r="J26" s="6">
        <f t="shared" si="1"/>
        <v>0.899609241188222</v>
      </c>
      <c r="K26" s="45">
        <f t="shared" si="0"/>
        <v>0.899609241188222</v>
      </c>
      <c r="L26" s="215"/>
    </row>
    <row r="27" spans="1:12" ht="15" customHeight="1">
      <c r="A27" s="211"/>
      <c r="B27" s="95" t="s">
        <v>19</v>
      </c>
      <c r="C27" s="3" t="s">
        <v>3</v>
      </c>
      <c r="D27" s="52">
        <v>3298.71</v>
      </c>
      <c r="E27" s="22"/>
      <c r="F27" s="53"/>
      <c r="G27" s="54"/>
      <c r="H27" s="5">
        <v>2967.55</v>
      </c>
      <c r="I27" s="8"/>
      <c r="J27" s="6">
        <f>H27/D27</f>
        <v>0.899609241188222</v>
      </c>
      <c r="K27" s="45">
        <f>H27/D27</f>
        <v>0.899609241188222</v>
      </c>
      <c r="L27" s="215"/>
    </row>
    <row r="28" spans="1:12" ht="15" customHeight="1">
      <c r="A28" s="211"/>
      <c r="B28" s="95" t="s">
        <v>20</v>
      </c>
      <c r="C28" s="3" t="s">
        <v>3</v>
      </c>
      <c r="D28" s="52">
        <v>3298.71</v>
      </c>
      <c r="E28" s="22"/>
      <c r="F28" s="53"/>
      <c r="G28" s="54"/>
      <c r="H28" s="5">
        <v>2967.55</v>
      </c>
      <c r="I28" s="8"/>
      <c r="J28" s="6">
        <f t="shared" si="1"/>
        <v>0.899609241188222</v>
      </c>
      <c r="K28" s="45">
        <f t="shared" si="0"/>
        <v>0.899609241188222</v>
      </c>
      <c r="L28" s="215"/>
    </row>
    <row r="29" spans="1:12" ht="15" customHeight="1">
      <c r="A29" s="211"/>
      <c r="B29" s="95" t="s">
        <v>21</v>
      </c>
      <c r="C29" s="3" t="s">
        <v>3</v>
      </c>
      <c r="D29" s="52">
        <v>3298.71</v>
      </c>
      <c r="E29" s="22"/>
      <c r="F29" s="53"/>
      <c r="G29" s="54"/>
      <c r="H29" s="5">
        <v>2967.55</v>
      </c>
      <c r="I29" s="8"/>
      <c r="J29" s="6">
        <f t="shared" si="1"/>
        <v>0.899609241188222</v>
      </c>
      <c r="K29" s="45">
        <f t="shared" si="0"/>
        <v>0.899609241188222</v>
      </c>
      <c r="L29" s="215"/>
    </row>
    <row r="30" spans="1:12" ht="15" customHeight="1">
      <c r="A30" s="211"/>
      <c r="B30" s="95" t="s">
        <v>22</v>
      </c>
      <c r="C30" s="3" t="s">
        <v>3</v>
      </c>
      <c r="D30" s="52">
        <v>3298.71</v>
      </c>
      <c r="E30" s="22"/>
      <c r="F30" s="53"/>
      <c r="G30" s="54"/>
      <c r="H30" s="5">
        <v>2967.55</v>
      </c>
      <c r="I30" s="8"/>
      <c r="J30" s="6">
        <f t="shared" si="1"/>
        <v>0.899609241188222</v>
      </c>
      <c r="K30" s="45">
        <f t="shared" si="0"/>
        <v>0.899609241188222</v>
      </c>
      <c r="L30" s="215"/>
    </row>
    <row r="31" spans="1:12" ht="15" customHeight="1">
      <c r="A31" s="211"/>
      <c r="B31" s="95" t="s">
        <v>23</v>
      </c>
      <c r="C31" s="3" t="s">
        <v>3</v>
      </c>
      <c r="D31" s="52">
        <v>3298.71</v>
      </c>
      <c r="E31" s="22"/>
      <c r="F31" s="53"/>
      <c r="G31" s="54"/>
      <c r="H31" s="5">
        <v>2967.55</v>
      </c>
      <c r="I31" s="8"/>
      <c r="J31" s="6">
        <f t="shared" si="1"/>
        <v>0.899609241188222</v>
      </c>
      <c r="K31" s="45">
        <f t="shared" si="0"/>
        <v>0.899609241188222</v>
      </c>
      <c r="L31" s="215"/>
    </row>
    <row r="32" spans="1:12" ht="15" customHeight="1">
      <c r="A32" s="211"/>
      <c r="B32" s="95" t="s">
        <v>24</v>
      </c>
      <c r="C32" s="3" t="s">
        <v>3</v>
      </c>
      <c r="D32" s="52">
        <v>3298.71</v>
      </c>
      <c r="E32" s="22"/>
      <c r="F32" s="53"/>
      <c r="G32" s="54"/>
      <c r="H32" s="5">
        <v>2967.55</v>
      </c>
      <c r="I32" s="8"/>
      <c r="J32" s="6">
        <f t="shared" si="1"/>
        <v>0.899609241188222</v>
      </c>
      <c r="K32" s="45">
        <f t="shared" si="0"/>
        <v>0.899609241188222</v>
      </c>
      <c r="L32" s="215"/>
    </row>
    <row r="33" spans="1:12" ht="15" customHeight="1">
      <c r="A33" s="211"/>
      <c r="B33" s="95" t="s">
        <v>25</v>
      </c>
      <c r="C33" s="13" t="s">
        <v>3</v>
      </c>
      <c r="D33" s="60">
        <v>3298.71</v>
      </c>
      <c r="E33" s="23"/>
      <c r="F33" s="61"/>
      <c r="G33" s="62"/>
      <c r="H33" s="14">
        <v>2967.55</v>
      </c>
      <c r="I33" s="15"/>
      <c r="J33" s="16">
        <f t="shared" si="1"/>
        <v>0.899609241188222</v>
      </c>
      <c r="K33" s="47">
        <f t="shared" si="0"/>
        <v>0.899609241188222</v>
      </c>
      <c r="L33" s="216"/>
    </row>
    <row r="34" spans="1:12" ht="34.5" customHeight="1">
      <c r="A34" s="211"/>
      <c r="B34" s="95" t="s">
        <v>77</v>
      </c>
      <c r="C34" s="7" t="s">
        <v>3</v>
      </c>
      <c r="D34" s="22">
        <v>2384.93</v>
      </c>
      <c r="E34" s="22"/>
      <c r="F34" s="53"/>
      <c r="G34" s="54"/>
      <c r="H34" s="5">
        <v>2425.64</v>
      </c>
      <c r="I34" s="8"/>
      <c r="J34" s="6">
        <f t="shared" si="1"/>
        <v>1.0170696833869337</v>
      </c>
      <c r="K34" s="79">
        <f t="shared" si="0"/>
        <v>1.0170696833869337</v>
      </c>
      <c r="L34" s="80" t="s">
        <v>80</v>
      </c>
    </row>
    <row r="35" spans="1:12" ht="25.5" customHeight="1">
      <c r="A35" s="96">
        <v>4</v>
      </c>
      <c r="B35" s="95" t="s">
        <v>26</v>
      </c>
      <c r="C35" s="17" t="s">
        <v>3</v>
      </c>
      <c r="D35" s="63">
        <v>2349.72</v>
      </c>
      <c r="E35" s="18"/>
      <c r="F35" s="64"/>
      <c r="G35" s="65"/>
      <c r="H35" s="19">
        <v>2377.35</v>
      </c>
      <c r="I35" s="20"/>
      <c r="J35" s="21">
        <f t="shared" si="1"/>
        <v>1.0117588478627242</v>
      </c>
      <c r="K35" s="48">
        <f t="shared" si="0"/>
        <v>1.0117588478627242</v>
      </c>
      <c r="L35" s="40" t="s">
        <v>67</v>
      </c>
    </row>
    <row r="36" spans="1:12" ht="25.5" customHeight="1">
      <c r="A36" s="96">
        <v>6</v>
      </c>
      <c r="B36" s="95" t="s">
        <v>27</v>
      </c>
      <c r="C36" s="3" t="s">
        <v>3</v>
      </c>
      <c r="D36" s="52">
        <v>2080.47</v>
      </c>
      <c r="E36" s="22"/>
      <c r="F36" s="53"/>
      <c r="G36" s="54"/>
      <c r="H36" s="5">
        <v>2703.38</v>
      </c>
      <c r="I36" s="8"/>
      <c r="J36" s="6">
        <f t="shared" si="1"/>
        <v>1.2994083067768343</v>
      </c>
      <c r="K36" s="45">
        <f t="shared" si="0"/>
        <v>1.2994083067768343</v>
      </c>
      <c r="L36" s="37" t="s">
        <v>69</v>
      </c>
    </row>
    <row r="37" spans="1:12" ht="33.75">
      <c r="A37" s="96">
        <v>7</v>
      </c>
      <c r="B37" s="95" t="s">
        <v>50</v>
      </c>
      <c r="C37" s="3" t="s">
        <v>3</v>
      </c>
      <c r="D37" s="66">
        <v>2201.57</v>
      </c>
      <c r="E37" s="22"/>
      <c r="F37" s="53"/>
      <c r="G37" s="54"/>
      <c r="H37" s="67">
        <v>2273.87</v>
      </c>
      <c r="I37" s="8"/>
      <c r="J37" s="6">
        <f t="shared" si="1"/>
        <v>1.03284020040244</v>
      </c>
      <c r="K37" s="45">
        <f t="shared" si="0"/>
        <v>1.03284020040244</v>
      </c>
      <c r="L37" s="37" t="s">
        <v>68</v>
      </c>
    </row>
    <row r="38" spans="1:12" ht="25.5" hidden="1">
      <c r="A38" s="96">
        <v>8</v>
      </c>
      <c r="B38" s="95" t="s">
        <v>35</v>
      </c>
      <c r="C38" s="13" t="s">
        <v>3</v>
      </c>
      <c r="D38" s="60"/>
      <c r="E38" s="23"/>
      <c r="F38" s="61"/>
      <c r="G38" s="62"/>
      <c r="H38" s="14"/>
      <c r="I38" s="15"/>
      <c r="J38" s="16"/>
      <c r="K38" s="47"/>
      <c r="L38" s="41" t="s">
        <v>56</v>
      </c>
    </row>
    <row r="39" spans="1:12" ht="79.5" customHeight="1" thickBot="1">
      <c r="A39" s="96">
        <v>8</v>
      </c>
      <c r="B39" s="91" t="s">
        <v>73</v>
      </c>
      <c r="C39" s="81" t="s">
        <v>3</v>
      </c>
      <c r="D39" s="82" t="s">
        <v>82</v>
      </c>
      <c r="E39" s="83">
        <v>2348.91</v>
      </c>
      <c r="F39" s="84"/>
      <c r="G39" s="85"/>
      <c r="H39" s="86" t="s">
        <v>81</v>
      </c>
      <c r="I39" s="87"/>
      <c r="J39" s="88"/>
      <c r="K39" s="89"/>
      <c r="L39" s="90" t="s">
        <v>83</v>
      </c>
    </row>
    <row r="40" spans="1:12" ht="25.5">
      <c r="A40" s="211">
        <v>9</v>
      </c>
      <c r="B40" s="95" t="s">
        <v>57</v>
      </c>
      <c r="C40" s="24"/>
      <c r="D40" s="68"/>
      <c r="E40" s="56"/>
      <c r="F40" s="57"/>
      <c r="G40" s="58"/>
      <c r="H40" s="59"/>
      <c r="I40" s="10"/>
      <c r="J40" s="11"/>
      <c r="K40" s="46"/>
      <c r="L40" s="38"/>
    </row>
    <row r="41" spans="1:12" ht="26.25" customHeight="1">
      <c r="A41" s="211"/>
      <c r="B41" s="95" t="s">
        <v>31</v>
      </c>
      <c r="C41" s="3" t="s">
        <v>32</v>
      </c>
      <c r="D41" s="52">
        <v>2758.42</v>
      </c>
      <c r="E41" s="22"/>
      <c r="F41" s="53"/>
      <c r="G41" s="54"/>
      <c r="H41" s="69">
        <v>2967.55</v>
      </c>
      <c r="I41" s="12"/>
      <c r="J41" s="6">
        <f>H41/D41</f>
        <v>1.075815140551475</v>
      </c>
      <c r="K41" s="45">
        <f>H41/D41</f>
        <v>1.075815140551475</v>
      </c>
      <c r="L41" s="42"/>
    </row>
    <row r="42" spans="1:12" ht="15" customHeight="1">
      <c r="A42" s="211"/>
      <c r="B42" s="95"/>
      <c r="C42" s="3" t="s">
        <v>33</v>
      </c>
      <c r="D42" s="52">
        <v>44.4</v>
      </c>
      <c r="E42" s="22"/>
      <c r="F42" s="53"/>
      <c r="G42" s="54"/>
      <c r="H42" s="30">
        <v>45.4</v>
      </c>
      <c r="I42" s="12"/>
      <c r="J42" s="6">
        <f>H42/D42</f>
        <v>1.0225225225225225</v>
      </c>
      <c r="K42" s="45">
        <f>H42/D42</f>
        <v>1.0225225225225225</v>
      </c>
      <c r="L42" s="42"/>
    </row>
    <row r="43" spans="1:12" ht="15" customHeight="1">
      <c r="A43" s="211"/>
      <c r="B43" s="95" t="s">
        <v>38</v>
      </c>
      <c r="C43" s="3" t="s">
        <v>39</v>
      </c>
      <c r="D43" s="52"/>
      <c r="E43" s="22">
        <v>241.4</v>
      </c>
      <c r="F43" s="53"/>
      <c r="G43" s="54"/>
      <c r="H43" s="5"/>
      <c r="I43" s="25"/>
      <c r="J43" s="6">
        <f aca="true" t="shared" si="2" ref="J43:J48">I43/E43</f>
        <v>0</v>
      </c>
      <c r="K43" s="45"/>
      <c r="L43" s="215" t="s">
        <v>70</v>
      </c>
    </row>
    <row r="44" spans="1:12" ht="15" customHeight="1">
      <c r="A44" s="211"/>
      <c r="B44" s="95" t="s">
        <v>40</v>
      </c>
      <c r="C44" s="3" t="s">
        <v>39</v>
      </c>
      <c r="D44" s="52"/>
      <c r="E44" s="22">
        <v>241.42</v>
      </c>
      <c r="F44" s="53"/>
      <c r="G44" s="54"/>
      <c r="H44" s="5"/>
      <c r="I44" s="12"/>
      <c r="J44" s="6">
        <f t="shared" si="2"/>
        <v>0</v>
      </c>
      <c r="K44" s="45"/>
      <c r="L44" s="215"/>
    </row>
    <row r="45" spans="1:12" ht="15" customHeight="1">
      <c r="A45" s="211"/>
      <c r="B45" s="95" t="s">
        <v>41</v>
      </c>
      <c r="C45" s="3" t="s">
        <v>39</v>
      </c>
      <c r="D45" s="52"/>
      <c r="E45" s="22">
        <v>263.73</v>
      </c>
      <c r="F45" s="53"/>
      <c r="G45" s="54"/>
      <c r="H45" s="5"/>
      <c r="I45" s="12"/>
      <c r="J45" s="6">
        <f t="shared" si="2"/>
        <v>0</v>
      </c>
      <c r="K45" s="45"/>
      <c r="L45" s="215"/>
    </row>
    <row r="46" spans="1:12" ht="15" customHeight="1">
      <c r="A46" s="211"/>
      <c r="B46" s="95" t="s">
        <v>42</v>
      </c>
      <c r="C46" s="3" t="s">
        <v>39</v>
      </c>
      <c r="D46" s="52"/>
      <c r="E46" s="22">
        <v>241.19</v>
      </c>
      <c r="F46" s="53"/>
      <c r="G46" s="54"/>
      <c r="H46" s="5"/>
      <c r="I46" s="12"/>
      <c r="J46" s="6">
        <f t="shared" si="2"/>
        <v>0</v>
      </c>
      <c r="K46" s="45"/>
      <c r="L46" s="215"/>
    </row>
    <row r="47" spans="1:12" ht="15" customHeight="1">
      <c r="A47" s="211"/>
      <c r="B47" s="95" t="s">
        <v>43</v>
      </c>
      <c r="C47" s="3" t="s">
        <v>39</v>
      </c>
      <c r="D47" s="52"/>
      <c r="E47" s="22">
        <v>217.07</v>
      </c>
      <c r="F47" s="53"/>
      <c r="G47" s="54"/>
      <c r="H47" s="5"/>
      <c r="I47" s="12"/>
      <c r="J47" s="6">
        <f t="shared" si="2"/>
        <v>0</v>
      </c>
      <c r="K47" s="45"/>
      <c r="L47" s="215"/>
    </row>
    <row r="48" spans="1:12" ht="15" customHeight="1">
      <c r="A48" s="211"/>
      <c r="B48" s="95" t="s">
        <v>44</v>
      </c>
      <c r="C48" s="3" t="s">
        <v>39</v>
      </c>
      <c r="D48" s="52"/>
      <c r="E48" s="22">
        <v>241.42</v>
      </c>
      <c r="F48" s="53"/>
      <c r="G48" s="54"/>
      <c r="H48" s="5"/>
      <c r="I48" s="5"/>
      <c r="J48" s="6">
        <f t="shared" si="2"/>
        <v>0</v>
      </c>
      <c r="K48" s="45"/>
      <c r="L48" s="215"/>
    </row>
    <row r="49" spans="1:12" ht="15" customHeight="1">
      <c r="A49" s="211"/>
      <c r="B49" s="91" t="s">
        <v>45</v>
      </c>
      <c r="C49" s="92" t="s">
        <v>39</v>
      </c>
      <c r="D49" s="93"/>
      <c r="E49" s="94"/>
      <c r="F49" s="53"/>
      <c r="G49" s="54"/>
      <c r="H49" s="5"/>
      <c r="I49" s="5"/>
      <c r="J49" s="6"/>
      <c r="K49" s="45"/>
      <c r="L49" s="215"/>
    </row>
    <row r="50" spans="1:12" ht="15" customHeight="1">
      <c r="A50" s="211"/>
      <c r="B50" s="95" t="s">
        <v>46</v>
      </c>
      <c r="C50" s="3" t="s">
        <v>39</v>
      </c>
      <c r="D50" s="52"/>
      <c r="E50" s="22">
        <v>231.63</v>
      </c>
      <c r="F50" s="53"/>
      <c r="G50" s="54"/>
      <c r="H50" s="5"/>
      <c r="I50" s="12"/>
      <c r="J50" s="6">
        <f>I50/E50</f>
        <v>0</v>
      </c>
      <c r="K50" s="45"/>
      <c r="L50" s="215"/>
    </row>
    <row r="51" spans="1:12" ht="15" customHeight="1">
      <c r="A51" s="211"/>
      <c r="B51" s="95" t="s">
        <v>47</v>
      </c>
      <c r="C51" s="3" t="s">
        <v>39</v>
      </c>
      <c r="D51" s="52"/>
      <c r="E51" s="22">
        <v>241.42</v>
      </c>
      <c r="F51" s="53"/>
      <c r="G51" s="54"/>
      <c r="H51" s="5"/>
      <c r="I51" s="12"/>
      <c r="J51" s="6">
        <f>I51/E51</f>
        <v>0</v>
      </c>
      <c r="K51" s="45"/>
      <c r="L51" s="215"/>
    </row>
    <row r="52" spans="1:12" ht="15" customHeight="1">
      <c r="A52" s="211"/>
      <c r="B52" s="95" t="s">
        <v>48</v>
      </c>
      <c r="C52" s="3" t="s">
        <v>39</v>
      </c>
      <c r="D52" s="52"/>
      <c r="E52" s="22">
        <v>260.41</v>
      </c>
      <c r="F52" s="53"/>
      <c r="G52" s="54"/>
      <c r="H52" s="5"/>
      <c r="I52" s="12"/>
      <c r="J52" s="6">
        <f>I52/E52</f>
        <v>0</v>
      </c>
      <c r="K52" s="45"/>
      <c r="L52" s="215"/>
    </row>
    <row r="53" spans="1:12" ht="15" customHeight="1" thickBot="1">
      <c r="A53" s="211"/>
      <c r="B53" s="95" t="s">
        <v>49</v>
      </c>
      <c r="C53" s="26" t="s">
        <v>39</v>
      </c>
      <c r="D53" s="70"/>
      <c r="E53" s="71">
        <v>264.13</v>
      </c>
      <c r="F53" s="72"/>
      <c r="G53" s="73"/>
      <c r="H53" s="27"/>
      <c r="I53" s="28"/>
      <c r="J53" s="6">
        <f>I53/E53</f>
        <v>0</v>
      </c>
      <c r="K53" s="49"/>
      <c r="L53" s="217"/>
    </row>
    <row r="54" spans="1:12" ht="15" customHeight="1">
      <c r="A54" s="225">
        <v>10</v>
      </c>
      <c r="B54" s="201" t="s">
        <v>52</v>
      </c>
      <c r="C54" s="17" t="s">
        <v>39</v>
      </c>
      <c r="D54" s="63"/>
      <c r="E54" s="18">
        <v>233.89</v>
      </c>
      <c r="F54" s="64"/>
      <c r="G54" s="65"/>
      <c r="H54" s="19"/>
      <c r="I54" s="29"/>
      <c r="J54" s="6">
        <f>I54/E54</f>
        <v>0</v>
      </c>
      <c r="K54" s="48"/>
      <c r="L54" s="218" t="s">
        <v>70</v>
      </c>
    </row>
    <row r="55" spans="1:12" ht="16.5" customHeight="1">
      <c r="A55" s="203"/>
      <c r="B55" s="201"/>
      <c r="C55" s="3" t="s">
        <v>32</v>
      </c>
      <c r="D55" s="52">
        <v>2758.42</v>
      </c>
      <c r="E55" s="22"/>
      <c r="F55" s="53"/>
      <c r="G55" s="54"/>
      <c r="H55" s="5">
        <v>2967.55</v>
      </c>
      <c r="I55" s="8"/>
      <c r="J55" s="6">
        <f>H55/D55</f>
        <v>1.075815140551475</v>
      </c>
      <c r="K55" s="45">
        <f>H55/D55</f>
        <v>1.075815140551475</v>
      </c>
      <c r="L55" s="215"/>
    </row>
    <row r="56" spans="1:12" ht="15" customHeight="1">
      <c r="A56" s="203"/>
      <c r="B56" s="226"/>
      <c r="C56" s="3" t="s">
        <v>33</v>
      </c>
      <c r="D56" s="52">
        <v>44.4</v>
      </c>
      <c r="E56" s="22"/>
      <c r="F56" s="53"/>
      <c r="G56" s="54"/>
      <c r="H56" s="30">
        <v>45.4</v>
      </c>
      <c r="I56" s="8"/>
      <c r="J56" s="6">
        <f>H56/D56</f>
        <v>1.0225225225225225</v>
      </c>
      <c r="K56" s="45">
        <f>H56/D56</f>
        <v>1.0225225225225225</v>
      </c>
      <c r="L56" s="215"/>
    </row>
    <row r="57" spans="1:12" ht="36.75" customHeight="1" thickBot="1">
      <c r="A57" s="203">
        <v>11</v>
      </c>
      <c r="B57" s="200" t="s">
        <v>28</v>
      </c>
      <c r="C57" s="3" t="s">
        <v>29</v>
      </c>
      <c r="D57" s="52">
        <v>44.4</v>
      </c>
      <c r="E57" s="22"/>
      <c r="F57" s="72"/>
      <c r="G57" s="73"/>
      <c r="H57" s="30">
        <v>45.4</v>
      </c>
      <c r="I57" s="8"/>
      <c r="J57" s="6">
        <f>H57/D57</f>
        <v>1.0225225225225225</v>
      </c>
      <c r="K57" s="45">
        <f>H57/D57</f>
        <v>1.0225225225225225</v>
      </c>
      <c r="L57" s="37" t="s">
        <v>71</v>
      </c>
    </row>
    <row r="58" spans="1:12" ht="75.75" customHeight="1" thickBot="1">
      <c r="A58" s="204"/>
      <c r="B58" s="201"/>
      <c r="C58" s="13" t="s">
        <v>84</v>
      </c>
      <c r="D58" s="60">
        <v>47.34</v>
      </c>
      <c r="E58" s="23">
        <v>25.38</v>
      </c>
      <c r="F58" s="74"/>
      <c r="G58" s="75"/>
      <c r="H58" s="14">
        <v>51.13</v>
      </c>
      <c r="I58" s="15"/>
      <c r="J58" s="16">
        <f>I58/E58</f>
        <v>0</v>
      </c>
      <c r="K58" s="47">
        <f>H58/D58</f>
        <v>1.0800591465990705</v>
      </c>
      <c r="L58" s="41" t="s">
        <v>74</v>
      </c>
    </row>
    <row r="59" spans="1:12" ht="39" thickBot="1">
      <c r="A59" s="31">
        <v>12</v>
      </c>
      <c r="B59" s="32" t="s">
        <v>60</v>
      </c>
      <c r="C59" s="33" t="s">
        <v>72</v>
      </c>
      <c r="D59" s="76">
        <v>7.26551</v>
      </c>
      <c r="E59" s="77"/>
      <c r="F59" s="77"/>
      <c r="G59" s="78"/>
      <c r="H59" s="50">
        <v>7.475</v>
      </c>
      <c r="I59" s="34"/>
      <c r="J59" s="34"/>
      <c r="K59" s="51">
        <f>H59/D59</f>
        <v>1.0288334886332824</v>
      </c>
      <c r="L59" s="39" t="s">
        <v>61</v>
      </c>
    </row>
  </sheetData>
  <sheetProtection/>
  <mergeCells count="19">
    <mergeCell ref="A9:A34"/>
    <mergeCell ref="L10:L33"/>
    <mergeCell ref="L43:L53"/>
    <mergeCell ref="L54:L56"/>
    <mergeCell ref="H3:K4"/>
    <mergeCell ref="A40:A53"/>
    <mergeCell ref="A54:A56"/>
    <mergeCell ref="B54:B56"/>
    <mergeCell ref="L6:L7"/>
    <mergeCell ref="B57:B58"/>
    <mergeCell ref="B6:B7"/>
    <mergeCell ref="A57:A58"/>
    <mergeCell ref="B1:S1"/>
    <mergeCell ref="A3:A5"/>
    <mergeCell ref="B3:B5"/>
    <mergeCell ref="D3:G4"/>
    <mergeCell ref="C3:C5"/>
    <mergeCell ref="A6:A7"/>
    <mergeCell ref="L3:L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tabSelected="1" view="pageBreakPreview" zoomScaleNormal="50" zoomScaleSheetLayoutView="100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:S1"/>
    </sheetView>
  </sheetViews>
  <sheetFormatPr defaultColWidth="8.75390625" defaultRowHeight="12.75"/>
  <cols>
    <col min="1" max="1" width="6.375" style="103" customWidth="1"/>
    <col min="2" max="2" width="26.625" style="103" customWidth="1"/>
    <col min="3" max="3" width="17.375" style="103" customWidth="1"/>
    <col min="4" max="4" width="9.125" style="103" customWidth="1"/>
    <col min="5" max="5" width="8.75390625" style="103" customWidth="1"/>
    <col min="6" max="6" width="9.375" style="103" hidden="1" customWidth="1"/>
    <col min="7" max="7" width="10.625" style="103" hidden="1" customWidth="1"/>
    <col min="8" max="8" width="11.00390625" style="103" customWidth="1"/>
    <col min="9" max="9" width="7.875" style="103" customWidth="1"/>
    <col min="10" max="10" width="8.375" style="103" customWidth="1"/>
    <col min="11" max="11" width="7.625" style="103" customWidth="1"/>
    <col min="12" max="12" width="24.375" style="103" customWidth="1"/>
    <col min="13" max="16384" width="8.75390625" style="103" customWidth="1"/>
  </cols>
  <sheetData>
    <row r="1" spans="2:19" ht="12.75">
      <c r="B1" s="254" t="s">
        <v>131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ht="13.5" thickBot="1"/>
    <row r="3" spans="1:12" ht="15" customHeight="1">
      <c r="A3" s="206" t="s">
        <v>37</v>
      </c>
      <c r="B3" s="206" t="s">
        <v>0</v>
      </c>
      <c r="C3" s="209" t="s">
        <v>36</v>
      </c>
      <c r="D3" s="255" t="s">
        <v>85</v>
      </c>
      <c r="E3" s="255"/>
      <c r="F3" s="255"/>
      <c r="G3" s="255"/>
      <c r="H3" s="257" t="s">
        <v>86</v>
      </c>
      <c r="I3" s="258"/>
      <c r="J3" s="258"/>
      <c r="K3" s="259"/>
      <c r="L3" s="263" t="s">
        <v>51</v>
      </c>
    </row>
    <row r="4" spans="1:12" ht="59.25" customHeight="1" thickBot="1">
      <c r="A4" s="206"/>
      <c r="B4" s="206"/>
      <c r="C4" s="210"/>
      <c r="D4" s="256"/>
      <c r="E4" s="256"/>
      <c r="F4" s="256"/>
      <c r="G4" s="256"/>
      <c r="H4" s="260"/>
      <c r="I4" s="261"/>
      <c r="J4" s="261"/>
      <c r="K4" s="262"/>
      <c r="L4" s="264"/>
    </row>
    <row r="5" spans="1:12" ht="55.5" customHeight="1" thickBot="1">
      <c r="A5" s="206"/>
      <c r="B5" s="206"/>
      <c r="C5" s="210"/>
      <c r="D5" s="2" t="s">
        <v>59</v>
      </c>
      <c r="E5" s="111" t="s">
        <v>58</v>
      </c>
      <c r="F5" s="111" t="s">
        <v>54</v>
      </c>
      <c r="G5" s="112" t="s">
        <v>55</v>
      </c>
      <c r="H5" s="113" t="s">
        <v>59</v>
      </c>
      <c r="I5" s="168" t="s">
        <v>58</v>
      </c>
      <c r="J5" s="102" t="s">
        <v>75</v>
      </c>
      <c r="K5" s="114" t="s">
        <v>76</v>
      </c>
      <c r="L5" s="265"/>
    </row>
    <row r="6" spans="1:12" ht="33" customHeight="1">
      <c r="A6" s="211">
        <v>1</v>
      </c>
      <c r="B6" s="202" t="s">
        <v>95</v>
      </c>
      <c r="C6" s="3" t="s">
        <v>110</v>
      </c>
      <c r="D6" s="150">
        <v>5.06</v>
      </c>
      <c r="E6" s="115"/>
      <c r="F6" s="115"/>
      <c r="G6" s="116"/>
      <c r="H6" s="151">
        <v>5.23</v>
      </c>
      <c r="I6" s="117"/>
      <c r="J6" s="118">
        <f>H6/D6</f>
        <v>1.0335968379446643</v>
      </c>
      <c r="K6" s="119">
        <f>H6/D6</f>
        <v>1.0335968379446643</v>
      </c>
      <c r="L6" s="233" t="s">
        <v>91</v>
      </c>
    </row>
    <row r="7" spans="1:12" ht="29.25" customHeight="1">
      <c r="A7" s="211"/>
      <c r="B7" s="202"/>
      <c r="C7" s="3" t="s">
        <v>111</v>
      </c>
      <c r="D7" s="150">
        <v>3.6</v>
      </c>
      <c r="E7" s="115"/>
      <c r="F7" s="115"/>
      <c r="G7" s="116"/>
      <c r="H7" s="151">
        <v>3.76</v>
      </c>
      <c r="I7" s="117"/>
      <c r="J7" s="118">
        <f>H7/D7</f>
        <v>1.0444444444444443</v>
      </c>
      <c r="K7" s="119">
        <f>H7/D7</f>
        <v>1.0444444444444443</v>
      </c>
      <c r="L7" s="234"/>
    </row>
    <row r="8" spans="1:12" ht="59.25" customHeight="1" thickBot="1">
      <c r="A8" s="101">
        <v>2</v>
      </c>
      <c r="B8" s="100" t="s">
        <v>79</v>
      </c>
      <c r="C8" s="3" t="s">
        <v>89</v>
      </c>
      <c r="D8" s="150">
        <v>3017.85</v>
      </c>
      <c r="E8" s="129">
        <v>2941.65</v>
      </c>
      <c r="F8" s="115"/>
      <c r="G8" s="116"/>
      <c r="H8" s="151">
        <v>3023.1</v>
      </c>
      <c r="I8" s="130"/>
      <c r="J8" s="118">
        <f>H8/E8</f>
        <v>1.0276885421447146</v>
      </c>
      <c r="K8" s="119">
        <f>H8/D8</f>
        <v>1.001739649087927</v>
      </c>
      <c r="L8" s="120" t="s">
        <v>118</v>
      </c>
    </row>
    <row r="9" spans="1:12" ht="32.25" customHeight="1" thickBot="1">
      <c r="A9" s="211">
        <v>3</v>
      </c>
      <c r="B9" s="100" t="s">
        <v>96</v>
      </c>
      <c r="C9" s="3" t="s">
        <v>89</v>
      </c>
      <c r="D9" s="121"/>
      <c r="E9" s="122"/>
      <c r="F9" s="123"/>
      <c r="G9" s="124"/>
      <c r="H9" s="125"/>
      <c r="I9" s="126"/>
      <c r="J9" s="127"/>
      <c r="K9" s="128"/>
      <c r="L9" s="104"/>
    </row>
    <row r="10" spans="1:12" ht="15" customHeight="1">
      <c r="A10" s="211"/>
      <c r="B10" s="100" t="s">
        <v>38</v>
      </c>
      <c r="C10" s="3" t="s">
        <v>89</v>
      </c>
      <c r="D10" s="150">
        <v>3017.85</v>
      </c>
      <c r="E10" s="129"/>
      <c r="F10" s="115"/>
      <c r="G10" s="116"/>
      <c r="H10" s="151">
        <v>3023.1</v>
      </c>
      <c r="I10" s="130"/>
      <c r="J10" s="118">
        <f>H10/D10</f>
        <v>1.001739649087927</v>
      </c>
      <c r="K10" s="131">
        <f>H10/D10</f>
        <v>1.001739649087927</v>
      </c>
      <c r="L10" s="238" t="s">
        <v>112</v>
      </c>
    </row>
    <row r="11" spans="1:12" ht="15" customHeight="1">
      <c r="A11" s="211"/>
      <c r="B11" s="100" t="s">
        <v>34</v>
      </c>
      <c r="C11" s="3" t="s">
        <v>89</v>
      </c>
      <c r="D11" s="150">
        <v>3017.85</v>
      </c>
      <c r="E11" s="129">
        <v>2663.49</v>
      </c>
      <c r="F11" s="115"/>
      <c r="G11" s="116"/>
      <c r="H11" s="151">
        <v>3023.1</v>
      </c>
      <c r="I11" s="130">
        <v>2821.01</v>
      </c>
      <c r="J11" s="118">
        <f>I11/E11</f>
        <v>1.0591404510623281</v>
      </c>
      <c r="K11" s="131">
        <f aca="true" t="shared" si="0" ref="K11:K37">H11/D11</f>
        <v>1.001739649087927</v>
      </c>
      <c r="L11" s="239"/>
    </row>
    <row r="12" spans="1:12" ht="15" customHeight="1">
      <c r="A12" s="211"/>
      <c r="B12" s="100" t="s">
        <v>4</v>
      </c>
      <c r="C12" s="3" t="s">
        <v>89</v>
      </c>
      <c r="D12" s="150">
        <v>3017.85</v>
      </c>
      <c r="E12" s="129"/>
      <c r="F12" s="115"/>
      <c r="G12" s="116"/>
      <c r="H12" s="151">
        <v>3023.1</v>
      </c>
      <c r="I12" s="130"/>
      <c r="J12" s="118">
        <f>H12/D12</f>
        <v>1.001739649087927</v>
      </c>
      <c r="K12" s="131">
        <f t="shared" si="0"/>
        <v>1.001739649087927</v>
      </c>
      <c r="L12" s="239"/>
    </row>
    <row r="13" spans="1:12" ht="15" customHeight="1">
      <c r="A13" s="211"/>
      <c r="B13" s="100" t="s">
        <v>5</v>
      </c>
      <c r="C13" s="3" t="s">
        <v>89</v>
      </c>
      <c r="D13" s="150">
        <v>3017.85</v>
      </c>
      <c r="E13" s="129"/>
      <c r="F13" s="115"/>
      <c r="G13" s="116"/>
      <c r="H13" s="151">
        <v>3023.1</v>
      </c>
      <c r="I13" s="130"/>
      <c r="J13" s="118">
        <f>H13/D13</f>
        <v>1.001739649087927</v>
      </c>
      <c r="K13" s="131">
        <f t="shared" si="0"/>
        <v>1.001739649087927</v>
      </c>
      <c r="L13" s="239"/>
    </row>
    <row r="14" spans="1:12" ht="15" customHeight="1">
      <c r="A14" s="211"/>
      <c r="B14" s="100" t="s">
        <v>6</v>
      </c>
      <c r="C14" s="3" t="s">
        <v>89</v>
      </c>
      <c r="D14" s="150">
        <v>3017.85</v>
      </c>
      <c r="E14" s="129">
        <v>2901.23</v>
      </c>
      <c r="F14" s="115"/>
      <c r="G14" s="116"/>
      <c r="H14" s="151">
        <v>3023.1</v>
      </c>
      <c r="I14" s="130"/>
      <c r="J14" s="118">
        <f>H14/E14</f>
        <v>1.0420063214567614</v>
      </c>
      <c r="K14" s="131">
        <f t="shared" si="0"/>
        <v>1.001739649087927</v>
      </c>
      <c r="L14" s="239"/>
    </row>
    <row r="15" spans="1:12" ht="15" customHeight="1">
      <c r="A15" s="211"/>
      <c r="B15" s="100" t="s">
        <v>7</v>
      </c>
      <c r="C15" s="3" t="s">
        <v>89</v>
      </c>
      <c r="D15" s="150">
        <v>3017.85</v>
      </c>
      <c r="E15" s="129"/>
      <c r="F15" s="115"/>
      <c r="G15" s="116"/>
      <c r="H15" s="151">
        <v>3023.1</v>
      </c>
      <c r="I15" s="130"/>
      <c r="J15" s="118">
        <f aca="true" t="shared" si="1" ref="J15:J33">H15/D15</f>
        <v>1.001739649087927</v>
      </c>
      <c r="K15" s="131">
        <f t="shared" si="0"/>
        <v>1.001739649087927</v>
      </c>
      <c r="L15" s="239"/>
    </row>
    <row r="16" spans="1:12" ht="15" customHeight="1">
      <c r="A16" s="211"/>
      <c r="B16" s="100" t="s">
        <v>8</v>
      </c>
      <c r="C16" s="3" t="s">
        <v>89</v>
      </c>
      <c r="D16" s="150">
        <v>3017.85</v>
      </c>
      <c r="E16" s="129"/>
      <c r="F16" s="115"/>
      <c r="G16" s="116"/>
      <c r="H16" s="151">
        <v>3023.1</v>
      </c>
      <c r="I16" s="130"/>
      <c r="J16" s="118">
        <f t="shared" si="1"/>
        <v>1.001739649087927</v>
      </c>
      <c r="K16" s="131">
        <f t="shared" si="0"/>
        <v>1.001739649087927</v>
      </c>
      <c r="L16" s="239"/>
    </row>
    <row r="17" spans="1:12" ht="15" customHeight="1">
      <c r="A17" s="211"/>
      <c r="B17" s="100" t="s">
        <v>9</v>
      </c>
      <c r="C17" s="3" t="s">
        <v>89</v>
      </c>
      <c r="D17" s="150">
        <v>3017.85</v>
      </c>
      <c r="E17" s="129">
        <v>2709.14</v>
      </c>
      <c r="F17" s="115"/>
      <c r="G17" s="116"/>
      <c r="H17" s="151">
        <v>3023.1</v>
      </c>
      <c r="I17" s="130">
        <v>2872</v>
      </c>
      <c r="J17" s="118">
        <f>I17/E17</f>
        <v>1.0601150180500085</v>
      </c>
      <c r="K17" s="131">
        <f t="shared" si="0"/>
        <v>1.001739649087927</v>
      </c>
      <c r="L17" s="239"/>
    </row>
    <row r="18" spans="1:12" ht="15" customHeight="1">
      <c r="A18" s="211"/>
      <c r="B18" s="100" t="s">
        <v>10</v>
      </c>
      <c r="C18" s="3" t="s">
        <v>89</v>
      </c>
      <c r="D18" s="150">
        <v>3017.85</v>
      </c>
      <c r="E18" s="129"/>
      <c r="F18" s="115"/>
      <c r="G18" s="116"/>
      <c r="H18" s="151">
        <v>3023.1</v>
      </c>
      <c r="I18" s="130"/>
      <c r="J18" s="118">
        <f t="shared" si="1"/>
        <v>1.001739649087927</v>
      </c>
      <c r="K18" s="131">
        <f t="shared" si="0"/>
        <v>1.001739649087927</v>
      </c>
      <c r="L18" s="239"/>
    </row>
    <row r="19" spans="1:12" ht="15" customHeight="1">
      <c r="A19" s="211"/>
      <c r="B19" s="100" t="s">
        <v>11</v>
      </c>
      <c r="C19" s="3" t="s">
        <v>89</v>
      </c>
      <c r="D19" s="150">
        <v>3017.85</v>
      </c>
      <c r="E19" s="129"/>
      <c r="F19" s="115"/>
      <c r="G19" s="116"/>
      <c r="H19" s="151">
        <v>3023.1</v>
      </c>
      <c r="I19" s="130"/>
      <c r="J19" s="118">
        <f t="shared" si="1"/>
        <v>1.001739649087927</v>
      </c>
      <c r="K19" s="131">
        <f t="shared" si="0"/>
        <v>1.001739649087927</v>
      </c>
      <c r="L19" s="239"/>
    </row>
    <row r="20" spans="1:12" ht="15" customHeight="1">
      <c r="A20" s="211"/>
      <c r="B20" s="100" t="s">
        <v>12</v>
      </c>
      <c r="C20" s="3" t="s">
        <v>89</v>
      </c>
      <c r="D20" s="150">
        <v>3017.85</v>
      </c>
      <c r="E20" s="129"/>
      <c r="F20" s="115"/>
      <c r="G20" s="116"/>
      <c r="H20" s="151">
        <v>3023.1</v>
      </c>
      <c r="I20" s="130"/>
      <c r="J20" s="118">
        <f t="shared" si="1"/>
        <v>1.001739649087927</v>
      </c>
      <c r="K20" s="131">
        <f t="shared" si="0"/>
        <v>1.001739649087927</v>
      </c>
      <c r="L20" s="239"/>
    </row>
    <row r="21" spans="1:12" ht="15" customHeight="1">
      <c r="A21" s="211"/>
      <c r="B21" s="100" t="s">
        <v>13</v>
      </c>
      <c r="C21" s="3" t="s">
        <v>89</v>
      </c>
      <c r="D21" s="150">
        <v>3017.85</v>
      </c>
      <c r="E21" s="129"/>
      <c r="F21" s="115"/>
      <c r="G21" s="116"/>
      <c r="H21" s="151">
        <v>3023.1</v>
      </c>
      <c r="I21" s="130"/>
      <c r="J21" s="118">
        <f t="shared" si="1"/>
        <v>1.001739649087927</v>
      </c>
      <c r="K21" s="131">
        <f t="shared" si="0"/>
        <v>1.001739649087927</v>
      </c>
      <c r="L21" s="239"/>
    </row>
    <row r="22" spans="1:12" ht="15" customHeight="1">
      <c r="A22" s="211"/>
      <c r="B22" s="100" t="s">
        <v>14</v>
      </c>
      <c r="C22" s="3" t="s">
        <v>89</v>
      </c>
      <c r="D22" s="150">
        <v>3017.85</v>
      </c>
      <c r="E22" s="129"/>
      <c r="F22" s="115"/>
      <c r="G22" s="116"/>
      <c r="H22" s="151">
        <v>3023.1</v>
      </c>
      <c r="I22" s="130"/>
      <c r="J22" s="118">
        <f t="shared" si="1"/>
        <v>1.001739649087927</v>
      </c>
      <c r="K22" s="131">
        <f t="shared" si="0"/>
        <v>1.001739649087927</v>
      </c>
      <c r="L22" s="239"/>
    </row>
    <row r="23" spans="1:12" ht="15" customHeight="1">
      <c r="A23" s="211"/>
      <c r="B23" s="100" t="s">
        <v>15</v>
      </c>
      <c r="C23" s="3" t="s">
        <v>89</v>
      </c>
      <c r="D23" s="150">
        <v>3017.85</v>
      </c>
      <c r="E23" s="129"/>
      <c r="F23" s="115"/>
      <c r="G23" s="116"/>
      <c r="H23" s="151">
        <v>3023.1</v>
      </c>
      <c r="I23" s="130"/>
      <c r="J23" s="118">
        <f t="shared" si="1"/>
        <v>1.001739649087927</v>
      </c>
      <c r="K23" s="131">
        <f t="shared" si="0"/>
        <v>1.001739649087927</v>
      </c>
      <c r="L23" s="239"/>
    </row>
    <row r="24" spans="1:12" ht="15" customHeight="1">
      <c r="A24" s="211"/>
      <c r="B24" s="100" t="s">
        <v>16</v>
      </c>
      <c r="C24" s="3" t="s">
        <v>89</v>
      </c>
      <c r="D24" s="150">
        <v>3017.85</v>
      </c>
      <c r="E24" s="129"/>
      <c r="F24" s="115"/>
      <c r="G24" s="116"/>
      <c r="H24" s="151">
        <v>3023.1</v>
      </c>
      <c r="I24" s="130"/>
      <c r="J24" s="118">
        <f t="shared" si="1"/>
        <v>1.001739649087927</v>
      </c>
      <c r="K24" s="131">
        <f t="shared" si="0"/>
        <v>1.001739649087927</v>
      </c>
      <c r="L24" s="239"/>
    </row>
    <row r="25" spans="1:12" ht="15" customHeight="1">
      <c r="A25" s="211"/>
      <c r="B25" s="100" t="s">
        <v>17</v>
      </c>
      <c r="C25" s="3" t="s">
        <v>89</v>
      </c>
      <c r="D25" s="150">
        <v>3017.85</v>
      </c>
      <c r="E25" s="129"/>
      <c r="F25" s="115"/>
      <c r="G25" s="116"/>
      <c r="H25" s="151">
        <v>3023.1</v>
      </c>
      <c r="I25" s="130"/>
      <c r="J25" s="118">
        <f t="shared" si="1"/>
        <v>1.001739649087927</v>
      </c>
      <c r="K25" s="131">
        <f t="shared" si="0"/>
        <v>1.001739649087927</v>
      </c>
      <c r="L25" s="239"/>
    </row>
    <row r="26" spans="1:12" ht="15" customHeight="1">
      <c r="A26" s="211"/>
      <c r="B26" s="100" t="s">
        <v>18</v>
      </c>
      <c r="C26" s="3" t="s">
        <v>89</v>
      </c>
      <c r="D26" s="150">
        <v>3017.85</v>
      </c>
      <c r="E26" s="129"/>
      <c r="F26" s="115"/>
      <c r="G26" s="116"/>
      <c r="H26" s="151">
        <v>3023.1</v>
      </c>
      <c r="I26" s="130"/>
      <c r="J26" s="118">
        <f t="shared" si="1"/>
        <v>1.001739649087927</v>
      </c>
      <c r="K26" s="131">
        <f t="shared" si="0"/>
        <v>1.001739649087927</v>
      </c>
      <c r="L26" s="239"/>
    </row>
    <row r="27" spans="1:12" ht="15" customHeight="1">
      <c r="A27" s="211"/>
      <c r="B27" s="100" t="s">
        <v>19</v>
      </c>
      <c r="C27" s="3" t="s">
        <v>89</v>
      </c>
      <c r="D27" s="150">
        <v>3017.85</v>
      </c>
      <c r="E27" s="129"/>
      <c r="F27" s="115"/>
      <c r="G27" s="116"/>
      <c r="H27" s="151">
        <v>3023.1</v>
      </c>
      <c r="I27" s="130"/>
      <c r="J27" s="118">
        <f t="shared" si="1"/>
        <v>1.001739649087927</v>
      </c>
      <c r="K27" s="131">
        <f>H27/D27</f>
        <v>1.001739649087927</v>
      </c>
      <c r="L27" s="239"/>
    </row>
    <row r="28" spans="1:12" ht="15" customHeight="1">
      <c r="A28" s="211"/>
      <c r="B28" s="100" t="s">
        <v>20</v>
      </c>
      <c r="C28" s="3" t="s">
        <v>89</v>
      </c>
      <c r="D28" s="150">
        <v>3017.85</v>
      </c>
      <c r="E28" s="129"/>
      <c r="F28" s="115"/>
      <c r="G28" s="116"/>
      <c r="H28" s="151">
        <v>3023.1</v>
      </c>
      <c r="I28" s="130"/>
      <c r="J28" s="118">
        <f t="shared" si="1"/>
        <v>1.001739649087927</v>
      </c>
      <c r="K28" s="131">
        <f t="shared" si="0"/>
        <v>1.001739649087927</v>
      </c>
      <c r="L28" s="239"/>
    </row>
    <row r="29" spans="1:12" ht="15" customHeight="1">
      <c r="A29" s="211"/>
      <c r="B29" s="100" t="s">
        <v>21</v>
      </c>
      <c r="C29" s="3" t="s">
        <v>89</v>
      </c>
      <c r="D29" s="150">
        <v>3017.85</v>
      </c>
      <c r="E29" s="129"/>
      <c r="F29" s="115"/>
      <c r="G29" s="116"/>
      <c r="H29" s="151">
        <v>3023.1</v>
      </c>
      <c r="I29" s="130"/>
      <c r="J29" s="118">
        <f t="shared" si="1"/>
        <v>1.001739649087927</v>
      </c>
      <c r="K29" s="131">
        <f t="shared" si="0"/>
        <v>1.001739649087927</v>
      </c>
      <c r="L29" s="239"/>
    </row>
    <row r="30" spans="1:12" ht="15" customHeight="1">
      <c r="A30" s="211"/>
      <c r="B30" s="100" t="s">
        <v>22</v>
      </c>
      <c r="C30" s="3" t="s">
        <v>89</v>
      </c>
      <c r="D30" s="150">
        <v>3017.85</v>
      </c>
      <c r="E30" s="129"/>
      <c r="F30" s="115"/>
      <c r="G30" s="116"/>
      <c r="H30" s="151">
        <v>3023.1</v>
      </c>
      <c r="I30" s="130"/>
      <c r="J30" s="118">
        <f t="shared" si="1"/>
        <v>1.001739649087927</v>
      </c>
      <c r="K30" s="131">
        <f t="shared" si="0"/>
        <v>1.001739649087927</v>
      </c>
      <c r="L30" s="239"/>
    </row>
    <row r="31" spans="1:12" ht="15" customHeight="1">
      <c r="A31" s="211"/>
      <c r="B31" s="100" t="s">
        <v>23</v>
      </c>
      <c r="C31" s="3" t="s">
        <v>89</v>
      </c>
      <c r="D31" s="150">
        <v>3017.85</v>
      </c>
      <c r="E31" s="129"/>
      <c r="F31" s="115"/>
      <c r="G31" s="116"/>
      <c r="H31" s="151">
        <v>3023.1</v>
      </c>
      <c r="I31" s="130"/>
      <c r="J31" s="118">
        <f t="shared" si="1"/>
        <v>1.001739649087927</v>
      </c>
      <c r="K31" s="131">
        <f t="shared" si="0"/>
        <v>1.001739649087927</v>
      </c>
      <c r="L31" s="239"/>
    </row>
    <row r="32" spans="1:12" ht="15" customHeight="1">
      <c r="A32" s="211"/>
      <c r="B32" s="100" t="s">
        <v>24</v>
      </c>
      <c r="C32" s="3" t="s">
        <v>89</v>
      </c>
      <c r="D32" s="150">
        <v>3017.85</v>
      </c>
      <c r="E32" s="129"/>
      <c r="F32" s="115"/>
      <c r="G32" s="116"/>
      <c r="H32" s="151">
        <v>3023.1</v>
      </c>
      <c r="I32" s="130"/>
      <c r="J32" s="118">
        <f t="shared" si="1"/>
        <v>1.001739649087927</v>
      </c>
      <c r="K32" s="131">
        <f t="shared" si="0"/>
        <v>1.001739649087927</v>
      </c>
      <c r="L32" s="239"/>
    </row>
    <row r="33" spans="1:12" ht="15" customHeight="1">
      <c r="A33" s="211"/>
      <c r="B33" s="100" t="s">
        <v>25</v>
      </c>
      <c r="C33" s="3" t="s">
        <v>89</v>
      </c>
      <c r="D33" s="150">
        <v>3017.85</v>
      </c>
      <c r="E33" s="132"/>
      <c r="F33" s="133"/>
      <c r="G33" s="134"/>
      <c r="H33" s="151">
        <v>3023.1</v>
      </c>
      <c r="I33" s="135"/>
      <c r="J33" s="118">
        <f t="shared" si="1"/>
        <v>1.001739649087927</v>
      </c>
      <c r="K33" s="137">
        <f t="shared" si="0"/>
        <v>1.001739649087927</v>
      </c>
      <c r="L33" s="239"/>
    </row>
    <row r="34" spans="1:12" ht="34.5" customHeight="1">
      <c r="A34" s="211"/>
      <c r="B34" s="100" t="s">
        <v>77</v>
      </c>
      <c r="C34" s="3" t="s">
        <v>89</v>
      </c>
      <c r="D34" s="129">
        <v>3017.85</v>
      </c>
      <c r="E34" s="129">
        <v>2409.72</v>
      </c>
      <c r="F34" s="115"/>
      <c r="G34" s="116"/>
      <c r="H34" s="151">
        <v>3023.1</v>
      </c>
      <c r="I34" s="172">
        <v>2558.33</v>
      </c>
      <c r="J34" s="118">
        <f>H34/D34</f>
        <v>1.001739649087927</v>
      </c>
      <c r="K34" s="131">
        <f t="shared" si="0"/>
        <v>1.001739649087927</v>
      </c>
      <c r="L34" s="239"/>
    </row>
    <row r="35" spans="1:12" ht="25.5" customHeight="1">
      <c r="A35" s="101">
        <v>4</v>
      </c>
      <c r="B35" s="100" t="s">
        <v>98</v>
      </c>
      <c r="C35" s="3" t="s">
        <v>89</v>
      </c>
      <c r="D35" s="173">
        <v>3017.85</v>
      </c>
      <c r="E35" s="173">
        <v>2419.42</v>
      </c>
      <c r="F35" s="138"/>
      <c r="G35" s="139"/>
      <c r="H35" s="174">
        <v>3023.1</v>
      </c>
      <c r="I35" s="173">
        <v>2554</v>
      </c>
      <c r="J35" s="140">
        <f>I35/E35</f>
        <v>1.0556249018359771</v>
      </c>
      <c r="K35" s="141">
        <f t="shared" si="0"/>
        <v>1.001739649087927</v>
      </c>
      <c r="L35" s="240"/>
    </row>
    <row r="36" spans="1:12" ht="54.75" customHeight="1">
      <c r="A36" s="101">
        <v>5</v>
      </c>
      <c r="B36" s="100" t="s">
        <v>97</v>
      </c>
      <c r="C36" s="3" t="s">
        <v>89</v>
      </c>
      <c r="D36" s="150">
        <v>4600.65</v>
      </c>
      <c r="E36" s="129">
        <v>2298.94</v>
      </c>
      <c r="F36" s="115"/>
      <c r="G36" s="116"/>
      <c r="H36" s="151">
        <v>4823.63</v>
      </c>
      <c r="I36" s="172">
        <v>2319.71</v>
      </c>
      <c r="J36" s="118">
        <f>I36/E36</f>
        <v>1.0090345985541163</v>
      </c>
      <c r="K36" s="119">
        <f>H36/D36</f>
        <v>1.048467064436547</v>
      </c>
      <c r="L36" s="169" t="s">
        <v>124</v>
      </c>
    </row>
    <row r="37" spans="1:12" ht="63.75">
      <c r="A37" s="101">
        <v>6</v>
      </c>
      <c r="B37" s="100" t="s">
        <v>50</v>
      </c>
      <c r="C37" s="3" t="s">
        <v>89</v>
      </c>
      <c r="D37" s="66">
        <v>2273.87</v>
      </c>
      <c r="E37" s="129"/>
      <c r="F37" s="115"/>
      <c r="G37" s="116"/>
      <c r="H37" s="175">
        <v>2738.63</v>
      </c>
      <c r="I37" s="130">
        <v>2416.18</v>
      </c>
      <c r="J37" s="118">
        <f>I37/D37</f>
        <v>1.0625849322960415</v>
      </c>
      <c r="K37" s="119">
        <f t="shared" si="0"/>
        <v>1.204391631887487</v>
      </c>
      <c r="L37" s="120" t="s">
        <v>99</v>
      </c>
    </row>
    <row r="38" spans="1:12" ht="25.5" hidden="1">
      <c r="A38" s="101">
        <v>8</v>
      </c>
      <c r="B38" s="97" t="s">
        <v>35</v>
      </c>
      <c r="C38" s="3" t="s">
        <v>89</v>
      </c>
      <c r="D38" s="142"/>
      <c r="E38" s="132"/>
      <c r="F38" s="133"/>
      <c r="G38" s="134"/>
      <c r="H38" s="143"/>
      <c r="I38" s="135"/>
      <c r="J38" s="118" t="e">
        <f>I38/D38</f>
        <v>#DIV/0!</v>
      </c>
      <c r="K38" s="119" t="e">
        <f>H38/D38</f>
        <v>#DIV/0!</v>
      </c>
      <c r="L38" s="145" t="s">
        <v>56</v>
      </c>
    </row>
    <row r="39" spans="1:12" ht="51">
      <c r="A39" s="101">
        <v>7</v>
      </c>
      <c r="B39" s="100" t="s">
        <v>88</v>
      </c>
      <c r="C39" s="3" t="s">
        <v>89</v>
      </c>
      <c r="D39" s="129">
        <v>2759.12</v>
      </c>
      <c r="E39" s="129"/>
      <c r="F39" s="115"/>
      <c r="G39" s="115"/>
      <c r="H39" s="176">
        <v>2894.02</v>
      </c>
      <c r="I39" s="130"/>
      <c r="J39" s="118">
        <f>H39/D39</f>
        <v>1.048892400475514</v>
      </c>
      <c r="K39" s="119">
        <f>H39/D39</f>
        <v>1.048892400475514</v>
      </c>
      <c r="L39" s="120" t="s">
        <v>90</v>
      </c>
    </row>
    <row r="40" spans="1:12" ht="64.5" customHeight="1" thickBot="1">
      <c r="A40" s="101">
        <v>8</v>
      </c>
      <c r="B40" s="99" t="s">
        <v>73</v>
      </c>
      <c r="C40" s="3" t="s">
        <v>89</v>
      </c>
      <c r="D40" s="177">
        <v>2862.74</v>
      </c>
      <c r="E40" s="178">
        <v>2551.25</v>
      </c>
      <c r="F40" s="146"/>
      <c r="G40" s="147"/>
      <c r="H40" s="179">
        <v>3002.42</v>
      </c>
      <c r="I40" s="180">
        <v>2706.09</v>
      </c>
      <c r="J40" s="118">
        <f>I40/E40</f>
        <v>1.0606918177364038</v>
      </c>
      <c r="K40" s="119">
        <f>H40/D40</f>
        <v>1.0487924156577266</v>
      </c>
      <c r="L40" s="148" t="s">
        <v>113</v>
      </c>
    </row>
    <row r="41" spans="1:12" ht="25.5">
      <c r="A41" s="211">
        <v>9</v>
      </c>
      <c r="B41" s="100" t="s">
        <v>57</v>
      </c>
      <c r="C41" s="3" t="s">
        <v>89</v>
      </c>
      <c r="D41" s="149"/>
      <c r="E41" s="122"/>
      <c r="F41" s="123"/>
      <c r="G41" s="124"/>
      <c r="H41" s="125"/>
      <c r="I41" s="126"/>
      <c r="J41" s="127"/>
      <c r="K41" s="128"/>
      <c r="L41" s="105"/>
    </row>
    <row r="42" spans="1:12" ht="26.25" customHeight="1">
      <c r="A42" s="211"/>
      <c r="B42" s="200" t="s">
        <v>31</v>
      </c>
      <c r="C42" s="3" t="s">
        <v>94</v>
      </c>
      <c r="D42" s="150">
        <v>3017.85</v>
      </c>
      <c r="E42" s="129"/>
      <c r="F42" s="115"/>
      <c r="G42" s="116"/>
      <c r="H42" s="175">
        <v>3023.1</v>
      </c>
      <c r="I42" s="130"/>
      <c r="J42" s="118">
        <f>H42/D42</f>
        <v>1.001739649087927</v>
      </c>
      <c r="K42" s="119">
        <f>H42/D42</f>
        <v>1.001739649087927</v>
      </c>
      <c r="L42" s="106"/>
    </row>
    <row r="43" spans="1:12" ht="18" customHeight="1">
      <c r="A43" s="211"/>
      <c r="B43" s="226"/>
      <c r="C43" s="3" t="s">
        <v>104</v>
      </c>
      <c r="D43" s="150">
        <v>46.16</v>
      </c>
      <c r="E43" s="129"/>
      <c r="F43" s="115"/>
      <c r="G43" s="116"/>
      <c r="H43" s="181">
        <v>46.8</v>
      </c>
      <c r="I43" s="130"/>
      <c r="J43" s="118">
        <f>H43/D43</f>
        <v>1.0138648180242635</v>
      </c>
      <c r="K43" s="119">
        <f>H43/D43</f>
        <v>1.0138648180242635</v>
      </c>
      <c r="L43" s="106"/>
    </row>
    <row r="44" spans="1:12" ht="26.25" customHeight="1">
      <c r="A44" s="211"/>
      <c r="B44" s="100" t="s">
        <v>38</v>
      </c>
      <c r="C44" s="3" t="s">
        <v>108</v>
      </c>
      <c r="D44" s="150"/>
      <c r="E44" s="129">
        <v>307.51</v>
      </c>
      <c r="F44" s="115"/>
      <c r="G44" s="116"/>
      <c r="H44" s="151"/>
      <c r="I44" s="172">
        <v>308.6</v>
      </c>
      <c r="J44" s="118">
        <f aca="true" t="shared" si="2" ref="J44:J49">I44/E44</f>
        <v>1.003544600175604</v>
      </c>
      <c r="K44" s="119"/>
      <c r="L44" s="236" t="s">
        <v>114</v>
      </c>
    </row>
    <row r="45" spans="1:12" ht="15" customHeight="1">
      <c r="A45" s="211"/>
      <c r="B45" s="100" t="s">
        <v>40</v>
      </c>
      <c r="C45" s="3" t="s">
        <v>108</v>
      </c>
      <c r="D45" s="150"/>
      <c r="E45" s="129">
        <v>307.51</v>
      </c>
      <c r="F45" s="115"/>
      <c r="G45" s="116"/>
      <c r="H45" s="151"/>
      <c r="I45" s="172">
        <v>308.6</v>
      </c>
      <c r="J45" s="118">
        <f t="shared" si="2"/>
        <v>1.003544600175604</v>
      </c>
      <c r="K45" s="119"/>
      <c r="L45" s="236"/>
    </row>
    <row r="46" spans="1:12" ht="15" customHeight="1">
      <c r="A46" s="211"/>
      <c r="B46" s="100" t="s">
        <v>41</v>
      </c>
      <c r="C46" s="3" t="s">
        <v>108</v>
      </c>
      <c r="D46" s="150"/>
      <c r="E46" s="129">
        <v>307.51</v>
      </c>
      <c r="F46" s="115"/>
      <c r="G46" s="116"/>
      <c r="H46" s="151"/>
      <c r="I46" s="172">
        <v>308.6</v>
      </c>
      <c r="J46" s="118">
        <f t="shared" si="2"/>
        <v>1.003544600175604</v>
      </c>
      <c r="K46" s="119"/>
      <c r="L46" s="236"/>
    </row>
    <row r="47" spans="1:12" ht="15" customHeight="1">
      <c r="A47" s="211"/>
      <c r="B47" s="100" t="s">
        <v>42</v>
      </c>
      <c r="C47" s="3" t="s">
        <v>108</v>
      </c>
      <c r="D47" s="150"/>
      <c r="E47" s="129">
        <v>307.51</v>
      </c>
      <c r="F47" s="115"/>
      <c r="G47" s="116"/>
      <c r="H47" s="151"/>
      <c r="I47" s="172">
        <v>308.6</v>
      </c>
      <c r="J47" s="118">
        <f t="shared" si="2"/>
        <v>1.003544600175604</v>
      </c>
      <c r="K47" s="119"/>
      <c r="L47" s="236"/>
    </row>
    <row r="48" spans="1:12" ht="15" customHeight="1">
      <c r="A48" s="211"/>
      <c r="B48" s="100" t="s">
        <v>43</v>
      </c>
      <c r="C48" s="3" t="s">
        <v>108</v>
      </c>
      <c r="D48" s="150"/>
      <c r="E48" s="129">
        <v>307.51</v>
      </c>
      <c r="F48" s="115"/>
      <c r="G48" s="116"/>
      <c r="H48" s="151"/>
      <c r="I48" s="172">
        <v>308.6</v>
      </c>
      <c r="J48" s="118">
        <f t="shared" si="2"/>
        <v>1.003544600175604</v>
      </c>
      <c r="K48" s="119"/>
      <c r="L48" s="236"/>
    </row>
    <row r="49" spans="1:12" ht="15" customHeight="1">
      <c r="A49" s="211"/>
      <c r="B49" s="100" t="s">
        <v>44</v>
      </c>
      <c r="C49" s="3" t="s">
        <v>108</v>
      </c>
      <c r="D49" s="150"/>
      <c r="E49" s="129">
        <v>307.51</v>
      </c>
      <c r="F49" s="115"/>
      <c r="G49" s="116"/>
      <c r="H49" s="151"/>
      <c r="I49" s="172">
        <v>308.6</v>
      </c>
      <c r="J49" s="118">
        <f t="shared" si="2"/>
        <v>1.003544600175604</v>
      </c>
      <c r="K49" s="119"/>
      <c r="L49" s="236"/>
    </row>
    <row r="50" spans="1:12" ht="15" customHeight="1">
      <c r="A50" s="211"/>
      <c r="B50" s="100" t="s">
        <v>46</v>
      </c>
      <c r="C50" s="3" t="s">
        <v>108</v>
      </c>
      <c r="D50" s="150"/>
      <c r="E50" s="129">
        <v>307.51</v>
      </c>
      <c r="F50" s="115"/>
      <c r="G50" s="116"/>
      <c r="H50" s="151"/>
      <c r="I50" s="172">
        <v>308.6</v>
      </c>
      <c r="J50" s="118">
        <f>I50/E50</f>
        <v>1.003544600175604</v>
      </c>
      <c r="K50" s="119"/>
      <c r="L50" s="236"/>
    </row>
    <row r="51" spans="1:12" ht="15" customHeight="1">
      <c r="A51" s="211"/>
      <c r="B51" s="100" t="s">
        <v>47</v>
      </c>
      <c r="C51" s="3" t="s">
        <v>108</v>
      </c>
      <c r="D51" s="150"/>
      <c r="E51" s="129">
        <v>307.51</v>
      </c>
      <c r="F51" s="115"/>
      <c r="G51" s="116"/>
      <c r="H51" s="151"/>
      <c r="I51" s="172">
        <v>308.6</v>
      </c>
      <c r="J51" s="118">
        <f>I51/E51</f>
        <v>1.003544600175604</v>
      </c>
      <c r="K51" s="119"/>
      <c r="L51" s="236"/>
    </row>
    <row r="52" spans="1:12" ht="15" customHeight="1">
      <c r="A52" s="211"/>
      <c r="B52" s="100" t="s">
        <v>48</v>
      </c>
      <c r="C52" s="3" t="s">
        <v>108</v>
      </c>
      <c r="D52" s="150"/>
      <c r="E52" s="129">
        <v>307.51</v>
      </c>
      <c r="F52" s="115"/>
      <c r="G52" s="116"/>
      <c r="H52" s="151"/>
      <c r="I52" s="172">
        <v>308.6</v>
      </c>
      <c r="J52" s="118">
        <f>I52/E52</f>
        <v>1.003544600175604</v>
      </c>
      <c r="K52" s="119"/>
      <c r="L52" s="236"/>
    </row>
    <row r="53" spans="1:12" ht="15" customHeight="1" thickBot="1">
      <c r="A53" s="235"/>
      <c r="B53" s="97" t="s">
        <v>49</v>
      </c>
      <c r="C53" s="13" t="s">
        <v>108</v>
      </c>
      <c r="D53" s="142"/>
      <c r="E53" s="132">
        <v>307.51</v>
      </c>
      <c r="F53" s="133"/>
      <c r="G53" s="134"/>
      <c r="H53" s="143"/>
      <c r="I53" s="182">
        <v>308.6</v>
      </c>
      <c r="J53" s="136">
        <f>I53/E53</f>
        <v>1.003544600175604</v>
      </c>
      <c r="K53" s="144"/>
      <c r="L53" s="237"/>
    </row>
    <row r="54" spans="1:12" ht="15" customHeight="1">
      <c r="A54" s="243">
        <v>10</v>
      </c>
      <c r="B54" s="245" t="s">
        <v>100</v>
      </c>
      <c r="C54" s="9" t="s">
        <v>108</v>
      </c>
      <c r="D54" s="149"/>
      <c r="E54" s="122">
        <v>307.51</v>
      </c>
      <c r="F54" s="123"/>
      <c r="G54" s="124"/>
      <c r="H54" s="152"/>
      <c r="I54" s="183">
        <v>308.6</v>
      </c>
      <c r="J54" s="127">
        <f>I54/E54</f>
        <v>1.003544600175604</v>
      </c>
      <c r="K54" s="128"/>
      <c r="L54" s="248" t="s">
        <v>115</v>
      </c>
    </row>
    <row r="55" spans="1:12" ht="28.5" customHeight="1">
      <c r="A55" s="203"/>
      <c r="B55" s="201"/>
      <c r="C55" s="3" t="s">
        <v>94</v>
      </c>
      <c r="D55" s="150">
        <v>3017.85</v>
      </c>
      <c r="E55" s="129"/>
      <c r="F55" s="115"/>
      <c r="G55" s="116"/>
      <c r="H55" s="151">
        <v>3023.1</v>
      </c>
      <c r="I55" s="130"/>
      <c r="J55" s="118">
        <f>H55/D55</f>
        <v>1.001739649087927</v>
      </c>
      <c r="K55" s="119">
        <f>H55/D55</f>
        <v>1.001739649087927</v>
      </c>
      <c r="L55" s="236"/>
    </row>
    <row r="56" spans="1:12" ht="29.25" customHeight="1" thickBot="1">
      <c r="A56" s="244"/>
      <c r="B56" s="246"/>
      <c r="C56" s="26" t="s">
        <v>104</v>
      </c>
      <c r="D56" s="184">
        <v>46.16</v>
      </c>
      <c r="E56" s="153"/>
      <c r="F56" s="154"/>
      <c r="G56" s="155"/>
      <c r="H56" s="185">
        <v>46.8</v>
      </c>
      <c r="I56" s="156"/>
      <c r="J56" s="157">
        <f>H56/D56</f>
        <v>1.0138648180242635</v>
      </c>
      <c r="K56" s="158">
        <f>H56/D56</f>
        <v>1.0138648180242635</v>
      </c>
      <c r="L56" s="249"/>
    </row>
    <row r="57" spans="1:12" ht="52.5" customHeight="1" thickBot="1">
      <c r="A57" s="225">
        <v>11</v>
      </c>
      <c r="B57" s="201" t="s">
        <v>28</v>
      </c>
      <c r="C57" s="17" t="s">
        <v>106</v>
      </c>
      <c r="D57" s="173">
        <v>46.16</v>
      </c>
      <c r="E57" s="159"/>
      <c r="F57" s="160"/>
      <c r="G57" s="161"/>
      <c r="H57" s="186">
        <v>46.8</v>
      </c>
      <c r="I57" s="162"/>
      <c r="J57" s="140">
        <f>H57/D57</f>
        <v>1.0138648180242635</v>
      </c>
      <c r="K57" s="141">
        <f>H57/D57</f>
        <v>1.0138648180242635</v>
      </c>
      <c r="L57" s="148" t="s">
        <v>116</v>
      </c>
    </row>
    <row r="58" spans="1:12" ht="70.5" customHeight="1" thickBot="1">
      <c r="A58" s="204"/>
      <c r="B58" s="201"/>
      <c r="C58" s="13" t="s">
        <v>107</v>
      </c>
      <c r="D58" s="142">
        <v>52</v>
      </c>
      <c r="E58" s="132">
        <v>27.26</v>
      </c>
      <c r="F58" s="167"/>
      <c r="G58" s="107"/>
      <c r="H58" s="143">
        <v>52.55</v>
      </c>
      <c r="I58" s="135">
        <v>28.62</v>
      </c>
      <c r="J58" s="136">
        <f>I58/E58</f>
        <v>1.0498899486426998</v>
      </c>
      <c r="K58" s="144">
        <f>H58/D58</f>
        <v>1.010576923076923</v>
      </c>
      <c r="L58" s="145" t="s">
        <v>117</v>
      </c>
    </row>
    <row r="59" spans="1:12" ht="59.25" customHeight="1" thickBot="1">
      <c r="A59" s="250">
        <v>12</v>
      </c>
      <c r="B59" s="252" t="s">
        <v>60</v>
      </c>
      <c r="C59" s="98" t="s">
        <v>105</v>
      </c>
      <c r="D59" s="187">
        <v>7.6</v>
      </c>
      <c r="E59" s="170"/>
      <c r="F59" s="170"/>
      <c r="G59" s="171"/>
      <c r="H59" s="163"/>
      <c r="I59" s="170">
        <v>7.7</v>
      </c>
      <c r="J59" s="108"/>
      <c r="K59" s="164">
        <f>H59/D59</f>
        <v>0</v>
      </c>
      <c r="L59" s="241" t="s">
        <v>125</v>
      </c>
    </row>
    <row r="60" spans="1:12" ht="48" customHeight="1" thickBot="1">
      <c r="A60" s="251"/>
      <c r="B60" s="253"/>
      <c r="C60" s="190" t="s">
        <v>109</v>
      </c>
      <c r="D60" s="187">
        <v>7602.19</v>
      </c>
      <c r="E60" s="188"/>
      <c r="F60" s="188"/>
      <c r="G60" s="188"/>
      <c r="H60" s="191"/>
      <c r="I60" s="188">
        <v>7700.89</v>
      </c>
      <c r="J60" s="108"/>
      <c r="K60" s="164"/>
      <c r="L60" s="242"/>
    </row>
    <row r="61" spans="1:12" ht="42.75" customHeight="1">
      <c r="A61" s="230">
        <v>13</v>
      </c>
      <c r="B61" s="227" t="s">
        <v>92</v>
      </c>
      <c r="C61" s="197" t="s">
        <v>129</v>
      </c>
      <c r="D61" s="198">
        <v>53.68</v>
      </c>
      <c r="E61" s="199"/>
      <c r="F61" s="199"/>
      <c r="G61" s="199"/>
      <c r="H61" s="199"/>
      <c r="I61" s="198">
        <f>0.1189*456.35</f>
        <v>54.260015</v>
      </c>
      <c r="J61" s="109"/>
      <c r="K61" s="109"/>
      <c r="L61" s="247" t="s">
        <v>93</v>
      </c>
    </row>
    <row r="62" spans="1:12" ht="38.25" customHeight="1">
      <c r="A62" s="231"/>
      <c r="B62" s="228"/>
      <c r="C62" s="197" t="s">
        <v>130</v>
      </c>
      <c r="D62" s="198">
        <f>0.13673*451.47</f>
        <v>61.7294931</v>
      </c>
      <c r="E62" s="199"/>
      <c r="F62" s="199"/>
      <c r="G62" s="199"/>
      <c r="H62" s="199"/>
      <c r="I62" s="198">
        <f>0.13673*456.35</f>
        <v>62.3967355</v>
      </c>
      <c r="J62" s="109"/>
      <c r="K62" s="109"/>
      <c r="L62" s="247"/>
    </row>
    <row r="63" spans="1:12" ht="28.5" customHeight="1">
      <c r="A63" s="231"/>
      <c r="B63" s="228"/>
      <c r="C63" s="192" t="s">
        <v>102</v>
      </c>
      <c r="D63" s="193">
        <v>51.77</v>
      </c>
      <c r="E63" s="194"/>
      <c r="F63" s="194"/>
      <c r="G63" s="194"/>
      <c r="H63" s="194"/>
      <c r="I63" s="193">
        <v>51.77</v>
      </c>
      <c r="J63" s="109"/>
      <c r="K63" s="109"/>
      <c r="L63" s="247"/>
    </row>
    <row r="64" spans="1:12" ht="28.5" customHeight="1">
      <c r="A64" s="231"/>
      <c r="B64" s="228"/>
      <c r="C64" s="192" t="s">
        <v>101</v>
      </c>
      <c r="D64" s="193">
        <v>59.54</v>
      </c>
      <c r="E64" s="194"/>
      <c r="F64" s="194"/>
      <c r="G64" s="194"/>
      <c r="H64" s="194"/>
      <c r="I64" s="193">
        <v>59.54</v>
      </c>
      <c r="J64" s="109"/>
      <c r="K64" s="109"/>
      <c r="L64" s="247"/>
    </row>
    <row r="65" spans="1:12" ht="39" customHeight="1">
      <c r="A65" s="231"/>
      <c r="B65" s="228"/>
      <c r="C65" s="196" t="s">
        <v>126</v>
      </c>
      <c r="D65" s="197">
        <v>451.47</v>
      </c>
      <c r="E65" s="197"/>
      <c r="F65" s="197"/>
      <c r="G65" s="197"/>
      <c r="H65" s="197"/>
      <c r="I65" s="197">
        <v>456.35</v>
      </c>
      <c r="J65" s="110"/>
      <c r="K65" s="110"/>
      <c r="L65" s="247"/>
    </row>
    <row r="66" spans="1:12" ht="39" customHeight="1">
      <c r="A66" s="231"/>
      <c r="B66" s="228"/>
      <c r="C66" s="194" t="s">
        <v>103</v>
      </c>
      <c r="D66" s="192">
        <v>435.43</v>
      </c>
      <c r="E66" s="192"/>
      <c r="F66" s="192"/>
      <c r="G66" s="192"/>
      <c r="H66" s="192"/>
      <c r="I66" s="192">
        <v>435.43</v>
      </c>
      <c r="J66" s="110"/>
      <c r="K66" s="110"/>
      <c r="L66" s="189"/>
    </row>
    <row r="67" spans="1:12" ht="42.75" customHeight="1">
      <c r="A67" s="232"/>
      <c r="B67" s="229"/>
      <c r="C67" s="195" t="s">
        <v>127</v>
      </c>
      <c r="D67" s="192">
        <v>0.1189</v>
      </c>
      <c r="E67" s="192"/>
      <c r="F67" s="192"/>
      <c r="G67" s="192"/>
      <c r="H67" s="192"/>
      <c r="I67" s="192">
        <v>0.13673</v>
      </c>
      <c r="J67" s="110"/>
      <c r="K67" s="110"/>
      <c r="L67" s="189" t="s">
        <v>128</v>
      </c>
    </row>
    <row r="68" spans="1:12" s="165" customFormat="1" ht="38.25">
      <c r="A68" s="110">
        <v>14</v>
      </c>
      <c r="B68" s="110" t="s">
        <v>121</v>
      </c>
      <c r="C68" s="110" t="s">
        <v>122</v>
      </c>
      <c r="D68" s="110">
        <v>8.27</v>
      </c>
      <c r="E68" s="110"/>
      <c r="F68" s="110"/>
      <c r="G68" s="110"/>
      <c r="H68" s="110"/>
      <c r="I68" s="110">
        <v>8.27</v>
      </c>
      <c r="J68" s="110"/>
      <c r="K68" s="110"/>
      <c r="L68" s="110" t="s">
        <v>120</v>
      </c>
    </row>
    <row r="69" ht="12.75">
      <c r="B69" s="103" t="s">
        <v>119</v>
      </c>
    </row>
    <row r="70" ht="12.75">
      <c r="B70" t="s">
        <v>87</v>
      </c>
    </row>
    <row r="73" ht="12.75" hidden="1"/>
    <row r="74" ht="12.75" hidden="1">
      <c r="E74" s="103">
        <f>D62*7</f>
        <v>432.1064517</v>
      </c>
    </row>
    <row r="75" ht="12.75" hidden="1"/>
    <row r="76" ht="12.75" hidden="1"/>
    <row r="77" ht="12.75" hidden="1"/>
    <row r="78" ht="12.75" hidden="1"/>
    <row r="79" ht="12.75" hidden="1"/>
    <row r="80" ht="12.75" hidden="1"/>
    <row r="81" spans="5:9" ht="12.75" hidden="1">
      <c r="E81" s="103">
        <v>863102.24</v>
      </c>
      <c r="I81" s="103">
        <v>3023.1</v>
      </c>
    </row>
    <row r="82" spans="5:9" ht="12.75" hidden="1">
      <c r="E82" s="103">
        <v>2514.87</v>
      </c>
      <c r="I82" s="103">
        <f>E85*I81</f>
        <v>864605.4540075632</v>
      </c>
    </row>
    <row r="83" spans="5:9" ht="12.75" hidden="1">
      <c r="E83" s="103">
        <f>E82*1.2</f>
        <v>3017.8439999999996</v>
      </c>
      <c r="I83" s="103">
        <f>I82*0.1</f>
        <v>86460.54540075632</v>
      </c>
    </row>
    <row r="84" ht="12.75" hidden="1">
      <c r="I84" s="103">
        <f>I83/I81</f>
        <v>28.59996209214261</v>
      </c>
    </row>
    <row r="85" ht="12.75" hidden="1">
      <c r="E85" s="103">
        <f>E81/E83</f>
        <v>285.9996209214261</v>
      </c>
    </row>
    <row r="86" ht="12.75" hidden="1">
      <c r="J86" s="103">
        <f>E85+28</f>
        <v>313.9996209214261</v>
      </c>
    </row>
    <row r="87" ht="12.75" hidden="1">
      <c r="J87" s="103">
        <f>E83*1.1</f>
        <v>3319.6283999999996</v>
      </c>
    </row>
    <row r="88" ht="12.75" hidden="1">
      <c r="J88" s="103">
        <f>J86*J87</f>
        <v>1042362.0592</v>
      </c>
    </row>
    <row r="89" spans="5:9" ht="12.75" hidden="1">
      <c r="E89" s="166">
        <f>E81*1.1</f>
        <v>949412.464</v>
      </c>
      <c r="I89" s="103">
        <f>I84*I81</f>
        <v>86460.54540075632</v>
      </c>
    </row>
    <row r="90" ht="12.75" hidden="1">
      <c r="E90" s="103">
        <f>E89+I89</f>
        <v>1035873.0094007563</v>
      </c>
    </row>
    <row r="91" ht="12.75" hidden="1"/>
    <row r="92" ht="12.75" hidden="1">
      <c r="E92" s="103">
        <f>E89/I81</f>
        <v>314.05261618868053</v>
      </c>
    </row>
    <row r="93" ht="12.75" hidden="1"/>
    <row r="94" ht="12.75" hidden="1">
      <c r="E94" s="103">
        <f>E92-E85</f>
        <v>28.05299526725446</v>
      </c>
    </row>
    <row r="95" ht="12.75" hidden="1"/>
    <row r="96" ht="12.75" hidden="1"/>
    <row r="97" ht="12.75" hidden="1"/>
    <row r="98" ht="12.75" hidden="1"/>
    <row r="99" ht="12.75" hidden="1"/>
    <row r="100" ht="12.75" hidden="1">
      <c r="E100" s="103" t="s">
        <v>123</v>
      </c>
    </row>
    <row r="101" ht="12.75" hidden="1"/>
  </sheetData>
  <sheetProtection/>
  <mergeCells count="26">
    <mergeCell ref="B1:S1"/>
    <mergeCell ref="A3:A5"/>
    <mergeCell ref="B3:B5"/>
    <mergeCell ref="C3:C5"/>
    <mergeCell ref="D3:G4"/>
    <mergeCell ref="H3:K4"/>
    <mergeCell ref="L3:L5"/>
    <mergeCell ref="L10:L35"/>
    <mergeCell ref="L59:L60"/>
    <mergeCell ref="A54:A56"/>
    <mergeCell ref="B54:B56"/>
    <mergeCell ref="L61:L65"/>
    <mergeCell ref="L54:L56"/>
    <mergeCell ref="A57:A58"/>
    <mergeCell ref="A59:A60"/>
    <mergeCell ref="B59:B60"/>
    <mergeCell ref="B61:B67"/>
    <mergeCell ref="A61:A67"/>
    <mergeCell ref="B57:B58"/>
    <mergeCell ref="A6:A7"/>
    <mergeCell ref="B6:B7"/>
    <mergeCell ref="L6:L7"/>
    <mergeCell ref="A9:A34"/>
    <mergeCell ref="B42:B43"/>
    <mergeCell ref="A41:A53"/>
    <mergeCell ref="L44:L5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7"/>
  <sheetViews>
    <sheetView zoomScalePageLayoutView="0" workbookViewId="0" topLeftCell="A1">
      <selection activeCell="B7" sqref="B7"/>
    </sheetView>
  </sheetViews>
  <sheetFormatPr defaultColWidth="9.00390625" defaultRowHeight="12.75"/>
  <sheetData>
    <row r="7" ht="12.75">
      <c r="B7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Админимстрация города Горно-Алтайска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Грицко</cp:lastModifiedBy>
  <cp:lastPrinted>2019-07-23T06:02:39Z</cp:lastPrinted>
  <dcterms:created xsi:type="dcterms:W3CDTF">2014-04-13T05:50:30Z</dcterms:created>
  <dcterms:modified xsi:type="dcterms:W3CDTF">2019-09-19T09:26:30Z</dcterms:modified>
  <cp:category/>
  <cp:version/>
  <cp:contentType/>
  <cp:contentStatus/>
</cp:coreProperties>
</file>