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исполнение 2023\"/>
    </mc:Choice>
  </mc:AlternateContent>
  <bookViews>
    <workbookView xWindow="14400" yWindow="-15" windowWidth="14445" windowHeight="12795"/>
  </bookViews>
  <sheets>
    <sheet name="прил 15 " sheetId="3" r:id="rId1"/>
  </sheets>
  <calcPr calcId="152511"/>
</workbook>
</file>

<file path=xl/calcChain.xml><?xml version="1.0" encoding="utf-8"?>
<calcChain xmlns="http://schemas.openxmlformats.org/spreadsheetml/2006/main">
  <c r="M12" i="3" l="1"/>
  <c r="M57" i="3"/>
  <c r="K14" i="3"/>
  <c r="H14" i="3" l="1"/>
  <c r="I14" i="3"/>
  <c r="J14" i="3"/>
  <c r="L14" i="3"/>
  <c r="M14" i="3"/>
  <c r="N14" i="3"/>
  <c r="G13" i="3"/>
  <c r="L44" i="3"/>
  <c r="F45" i="3"/>
  <c r="H45" i="3"/>
  <c r="M44" i="3"/>
  <c r="M39" i="3"/>
  <c r="N39" i="3"/>
  <c r="L39" i="3"/>
  <c r="L36" i="3"/>
  <c r="K36" i="3" s="1"/>
  <c r="L19" i="3"/>
  <c r="K19" i="3"/>
  <c r="O19" i="3" s="1"/>
  <c r="K17" i="3"/>
  <c r="O17" i="3" s="1"/>
  <c r="K16" i="3"/>
  <c r="K15" i="3" s="1"/>
  <c r="O20" i="3"/>
  <c r="O21" i="3"/>
  <c r="O24" i="3"/>
  <c r="O25" i="3"/>
  <c r="O26" i="3"/>
  <c r="O30" i="3"/>
  <c r="O31" i="3"/>
  <c r="O34" i="3"/>
  <c r="O35" i="3"/>
  <c r="O45" i="3"/>
  <c r="O46" i="3"/>
  <c r="O47" i="3"/>
  <c r="O48" i="3"/>
  <c r="O52" i="3"/>
  <c r="I32" i="3"/>
  <c r="M32" i="3"/>
  <c r="I33" i="3"/>
  <c r="M33" i="3"/>
  <c r="N33" i="3"/>
  <c r="N32" i="3" s="1"/>
  <c r="K30" i="3"/>
  <c r="K31" i="3"/>
  <c r="K34" i="3"/>
  <c r="K35" i="3"/>
  <c r="K39" i="3"/>
  <c r="O39" i="3" s="1"/>
  <c r="K42" i="3"/>
  <c r="O42" i="3" s="1"/>
  <c r="K45" i="3"/>
  <c r="K46" i="3"/>
  <c r="K47" i="3"/>
  <c r="K48" i="3"/>
  <c r="K52" i="3"/>
  <c r="K56" i="3"/>
  <c r="O56" i="3" s="1"/>
  <c r="K29" i="3"/>
  <c r="O29" i="3" s="1"/>
  <c r="K28" i="3"/>
  <c r="O28" i="3" s="1"/>
  <c r="K27" i="3"/>
  <c r="O27" i="3" s="1"/>
  <c r="K26" i="3"/>
  <c r="K25" i="3"/>
  <c r="K24" i="3"/>
  <c r="J23" i="3"/>
  <c r="L23" i="3"/>
  <c r="L22" i="3" s="1"/>
  <c r="M23" i="3"/>
  <c r="M22" i="3" s="1"/>
  <c r="N23" i="3"/>
  <c r="N22" i="3" s="1"/>
  <c r="J22" i="3"/>
  <c r="J13" i="3"/>
  <c r="F56" i="3"/>
  <c r="N55" i="3"/>
  <c r="N54" i="3" s="1"/>
  <c r="N53" i="3" s="1"/>
  <c r="M55" i="3"/>
  <c r="M54" i="3" s="1"/>
  <c r="M53" i="3" s="1"/>
  <c r="L55" i="3"/>
  <c r="K55" i="3" s="1"/>
  <c r="O55" i="3" s="1"/>
  <c r="J55" i="3"/>
  <c r="I55" i="3"/>
  <c r="I54" i="3" s="1"/>
  <c r="I53" i="3" s="1"/>
  <c r="H55" i="3"/>
  <c r="G55" i="3"/>
  <c r="G54" i="3" s="1"/>
  <c r="G53" i="3" s="1"/>
  <c r="F55" i="3"/>
  <c r="H54" i="3"/>
  <c r="H53" i="3" s="1"/>
  <c r="F54" i="3"/>
  <c r="F53" i="3" s="1"/>
  <c r="F52" i="3"/>
  <c r="F51" i="3" s="1"/>
  <c r="F50" i="3" s="1"/>
  <c r="F49" i="3" s="1"/>
  <c r="N51" i="3"/>
  <c r="N50" i="3" s="1"/>
  <c r="N49" i="3" s="1"/>
  <c r="M51" i="3"/>
  <c r="M50" i="3" s="1"/>
  <c r="M49" i="3" s="1"/>
  <c r="L51" i="3"/>
  <c r="K51" i="3" s="1"/>
  <c r="O51" i="3" s="1"/>
  <c r="J51" i="3"/>
  <c r="I51" i="3"/>
  <c r="H51" i="3"/>
  <c r="G51" i="3"/>
  <c r="G50" i="3" s="1"/>
  <c r="G49" i="3" s="1"/>
  <c r="L50" i="3"/>
  <c r="L49" i="3" s="1"/>
  <c r="I50" i="3"/>
  <c r="I49" i="3" s="1"/>
  <c r="H50" i="3"/>
  <c r="H49" i="3" s="1"/>
  <c r="F48" i="3"/>
  <c r="N47" i="3"/>
  <c r="M47" i="3"/>
  <c r="L47" i="3"/>
  <c r="I47" i="3"/>
  <c r="H47" i="3"/>
  <c r="H44" i="3" s="1"/>
  <c r="H43" i="3" s="1"/>
  <c r="G47" i="3"/>
  <c r="F47" i="3"/>
  <c r="F46" i="3"/>
  <c r="N45" i="3"/>
  <c r="M45" i="3"/>
  <c r="M43" i="3" s="1"/>
  <c r="L45" i="3"/>
  <c r="J45" i="3"/>
  <c r="I45" i="3"/>
  <c r="G45" i="3"/>
  <c r="L43" i="3"/>
  <c r="G44" i="3"/>
  <c r="G43" i="3"/>
  <c r="F42" i="3"/>
  <c r="F41" i="3" s="1"/>
  <c r="F40" i="3" s="1"/>
  <c r="N41" i="3"/>
  <c r="M41" i="3"/>
  <c r="L41" i="3"/>
  <c r="K41" i="3" s="1"/>
  <c r="O41" i="3" s="1"/>
  <c r="J41" i="3"/>
  <c r="I41" i="3"/>
  <c r="I40" i="3" s="1"/>
  <c r="H41" i="3"/>
  <c r="G41" i="3"/>
  <c r="G40" i="3" s="1"/>
  <c r="N40" i="3"/>
  <c r="M40" i="3"/>
  <c r="J40" i="3"/>
  <c r="H40" i="3"/>
  <c r="H39" i="3"/>
  <c r="G39" i="3"/>
  <c r="F39" i="3" s="1"/>
  <c r="F38" i="3" s="1"/>
  <c r="F37" i="3" s="1"/>
  <c r="N38" i="3"/>
  <c r="N37" i="3" s="1"/>
  <c r="M38" i="3"/>
  <c r="M37" i="3" s="1"/>
  <c r="L38" i="3"/>
  <c r="L37" i="3" s="1"/>
  <c r="J38" i="3"/>
  <c r="I38" i="3"/>
  <c r="H38" i="3"/>
  <c r="I37" i="3"/>
  <c r="H37" i="3"/>
  <c r="F35" i="3"/>
  <c r="F34" i="3"/>
  <c r="H33" i="3"/>
  <c r="H32" i="3"/>
  <c r="F31" i="3"/>
  <c r="F30" i="3"/>
  <c r="J29" i="3"/>
  <c r="G29" i="3"/>
  <c r="F29" i="3" s="1"/>
  <c r="F28" i="3"/>
  <c r="F27" i="3"/>
  <c r="J24" i="3"/>
  <c r="I23" i="3"/>
  <c r="I22" i="3" s="1"/>
  <c r="H23" i="3"/>
  <c r="H22" i="3"/>
  <c r="K21" i="3"/>
  <c r="F21" i="3"/>
  <c r="K20" i="3"/>
  <c r="F20" i="3"/>
  <c r="F19" i="3" s="1"/>
  <c r="F18" i="3" s="1"/>
  <c r="N19" i="3"/>
  <c r="N18" i="3" s="1"/>
  <c r="N13" i="3" s="1"/>
  <c r="M19" i="3"/>
  <c r="L18" i="3"/>
  <c r="J19" i="3"/>
  <c r="J18" i="3" s="1"/>
  <c r="I19" i="3"/>
  <c r="H19" i="3"/>
  <c r="H18" i="3" s="1"/>
  <c r="H13" i="3" s="1"/>
  <c r="H12" i="3" s="1"/>
  <c r="G19" i="3"/>
  <c r="G18" i="3" s="1"/>
  <c r="M18" i="3"/>
  <c r="M13" i="3" s="1"/>
  <c r="I18" i="3"/>
  <c r="I13" i="3" s="1"/>
  <c r="F16" i="3"/>
  <c r="F15" i="3"/>
  <c r="G14" i="3"/>
  <c r="F14" i="3"/>
  <c r="K18" i="3" l="1"/>
  <c r="O18" i="3" s="1"/>
  <c r="K49" i="3"/>
  <c r="O49" i="3" s="1"/>
  <c r="K37" i="3"/>
  <c r="O37" i="3" s="1"/>
  <c r="K38" i="3"/>
  <c r="O38" i="3" s="1"/>
  <c r="K33" i="3"/>
  <c r="O36" i="3"/>
  <c r="L33" i="3"/>
  <c r="L32" i="3" s="1"/>
  <c r="K22" i="3"/>
  <c r="K23" i="3"/>
  <c r="O23" i="3" s="1"/>
  <c r="N12" i="3"/>
  <c r="L40" i="3"/>
  <c r="K40" i="3" s="1"/>
  <c r="O40" i="3" s="1"/>
  <c r="L13" i="3"/>
  <c r="O15" i="3"/>
  <c r="O16" i="3"/>
  <c r="K50" i="3"/>
  <c r="O50" i="3" s="1"/>
  <c r="L54" i="3"/>
  <c r="F13" i="3"/>
  <c r="G23" i="3"/>
  <c r="G22" i="3" s="1"/>
  <c r="F23" i="3"/>
  <c r="F22" i="3" s="1"/>
  <c r="G38" i="3"/>
  <c r="G37" i="3" s="1"/>
  <c r="F44" i="3"/>
  <c r="I44" i="3"/>
  <c r="I43" i="3" s="1"/>
  <c r="N44" i="3"/>
  <c r="H57" i="3"/>
  <c r="G33" i="3"/>
  <c r="G32" i="3" s="1"/>
  <c r="O22" i="3" l="1"/>
  <c r="K12" i="3"/>
  <c r="N43" i="3"/>
  <c r="K43" i="3" s="1"/>
  <c r="K44" i="3"/>
  <c r="N57" i="3"/>
  <c r="K13" i="3"/>
  <c r="F43" i="3"/>
  <c r="O43" i="3" s="1"/>
  <c r="O44" i="3"/>
  <c r="L12" i="3"/>
  <c r="K32" i="3"/>
  <c r="O32" i="3" s="1"/>
  <c r="O33" i="3"/>
  <c r="O14" i="3"/>
  <c r="K54" i="3"/>
  <c r="O54" i="3" s="1"/>
  <c r="L53" i="3"/>
  <c r="K53" i="3" s="1"/>
  <c r="O53" i="3" s="1"/>
  <c r="G12" i="3"/>
  <c r="G57" i="3" s="1"/>
  <c r="L57" i="3" l="1"/>
  <c r="O13" i="3"/>
  <c r="K57" i="3"/>
  <c r="J36" i="3"/>
  <c r="J33" i="3" s="1"/>
  <c r="J32" i="3" s="1"/>
  <c r="J12" i="3" s="1"/>
  <c r="J57" i="3" s="1"/>
  <c r="F33" i="3" l="1"/>
  <c r="F32" i="3" s="1"/>
  <c r="I12" i="3" l="1"/>
  <c r="I57" i="3" s="1"/>
  <c r="F12" i="3"/>
  <c r="F26" i="3"/>
  <c r="F25" i="3" s="1"/>
  <c r="F24" i="3" s="1"/>
  <c r="F57" i="3" l="1"/>
  <c r="O57" i="3" s="1"/>
  <c r="O12" i="3"/>
</calcChain>
</file>

<file path=xl/sharedStrings.xml><?xml version="1.0" encoding="utf-8"?>
<sst xmlns="http://schemas.openxmlformats.org/spreadsheetml/2006/main" count="66" uniqueCount="56">
  <si>
    <t>Всего:</t>
  </si>
  <si>
    <t>Всего</t>
  </si>
  <si>
    <t>В том числе по источникам финансирования</t>
  </si>
  <si>
    <t>средства ГК "Фонд содействия реформированию ЖКХ"</t>
  </si>
  <si>
    <t>городского Совета депутатов</t>
  </si>
  <si>
    <t>1. Муниципальное учреждение «Управление жилищно-коммунального и дорожного хозяйства администрации города Горно-Алтайска»</t>
  </si>
  <si>
    <t>тыс. рублей</t>
  </si>
  <si>
    <t xml:space="preserve"> к решению Горно-Алтайского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</si>
  <si>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</si>
  <si>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Подпрограмма «Развитие и содержание объектов благоустройства в муниципальном образовании «Город Горно-Алтайск» на 2020 - 2025 годы»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</si>
  <si>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</si>
  <si>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Подпрограмма «Развитие коммунального хозяйства в муниципальном образовании «Город Горно-Алтайск» на 2020 - 2025 годы»</t>
  </si>
  <si>
    <t>Развитие и содержание объектов благоустройства в муниципальном образовании «Город Горно-Алтайск»</t>
  </si>
  <si>
    <t>Республиканский бюджет Республики Алтай (справочно)</t>
  </si>
  <si>
    <t>Федеральный бюджет (справочно)</t>
  </si>
  <si>
    <t>Перечень объектов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</si>
  <si>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</si>
  <si>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Подпрограмма «Развитие системы дошкольного, общего и дополнительного образования в муниципальном образовании «Город Горно-Алтайск» на 2020 - 2025 годы»</t>
  </si>
  <si>
    <t>Строительство газовой котельной тепловой мощностью 2.4 МВт, расположенной по пер. Лобный, 3 в г. Горно-Алтайске</t>
  </si>
  <si>
    <t>Строительство детского сада на 285 мест, из них 135 мест в ясельных группах по ул. Кольцевая, 2/2, город Горно-Алтайск, Республика Алтай</t>
  </si>
  <si>
    <t>Физкультурно-оздоровительный комплекс с универсальным игровым залом по адресу: Республика Алтай, г. Горно-Алтайск, пер. Спортивный, 12</t>
  </si>
  <si>
    <t>Изъятие земельных участков и расположенных на них объектов недвижимости для муниципальных нужд</t>
  </si>
  <si>
    <t>2. Муниципальное учреждение «Управление имущества, градостроительства и земельных отношений города Горно-Алтайска»</t>
  </si>
  <si>
    <t>Разработка проектно-сметной документации «Строительство насосных станций, накопительных резервуаров, разводящих водопроводных сетей ул. Огородная, ул. Черемшанская, ул. Водопроводная, пер. Красноармейский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</si>
  <si>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микрорайона «Бочкаревка» (ул. Уральская, ул. Красноярская, ул. Тюменская) в г. Горно-Алтайске»</t>
  </si>
  <si>
    <t>Приобретение здания общежития, здания мастерской, здания гаража, здания склада, расположенных по адресу:Российская Федерация, Республика Алтай, г. Горно-Алтайск, ул. Строителей, 3</t>
  </si>
  <si>
    <t>Подпрограмма «Повышение качества управления муниципальной собственностью в муниципальном образовании «Город Горно-Алтайск» на 2020 - 2025 годы</t>
  </si>
  <si>
    <t>Муниципальная программа муниципального образования «Город Горно-Алтайск» «Эффективное управление муниципальной собственностью и градостроительная деятельность в муниципальном образовании «Город Горно-Алтайск» на 2020 - 2025 годы</t>
  </si>
  <si>
    <t>Средства городского бюджета</t>
  </si>
  <si>
    <t>Реконструкция здания «СОШ № 12 г. Горно-Алтайска" по адресу: г. Горно-Алтайск, ул. Социалистическая, 21 (количество учащихся 250). 1 этап</t>
  </si>
  <si>
    <t>Строительство объекта "Водоснабжения микрорайона "Чкаловский лог" (завершение проекта с забором) в г. Горно-Алтайске</t>
  </si>
  <si>
    <t>ПРИЛОЖЕНИЕ № 5</t>
  </si>
  <si>
    <t>ИСПОЛНЕНИЕ</t>
  </si>
  <si>
    <t>бюджета муниципального образования «Город Горно-Алтайск» по расходам на капитальные вложения</t>
  </si>
  <si>
    <t>Исполнено</t>
  </si>
  <si>
    <t>Процент исполнения</t>
  </si>
  <si>
    <t xml:space="preserve"> </t>
  </si>
  <si>
    <t xml:space="preserve"> в объекты муниципальной собственности и приобретению объектов недвижимого имущества   в  муниципальную собственность  муниципального образования «Город Горно-Алтайск» за 2023 год</t>
  </si>
  <si>
    <t xml:space="preserve"> от «    »_______ 202__ года  №___</t>
  </si>
  <si>
    <t>Подпрограмма «Развитие объектов дорожного хозяйства и пассажирских перевозок в муниципальном образовании «Город Горно-Алтайск» на 2020 - 2025 годы»</t>
  </si>
  <si>
    <t>Разработка проектно-сметной документации "Строительство сетей водоснабжения и улично-дорожной сети микрорайона "Заимка" г. Горно-Алтайска площадью 25 га" (строительство улично-дорожной  сети )</t>
  </si>
  <si>
    <t>Инженерная защита г. Горно-Алтайск, р. Майма Республика Алтай»</t>
  </si>
  <si>
    <t>Разработка рабочей документации на объект "Реконструкция фонтана в мемориальном комплексе "Парк Победы в г. Горно-Алтайске"</t>
  </si>
  <si>
    <t>Разработка проектно-сметной документации на строительство сетей водоснабжения микрорайона "Заимка" г. Горно-Алтайска площадью 25 га</t>
  </si>
  <si>
    <t>Строительство насосных станций, накопительных резервуаров, разводящих водопроводных сетей микрораона "Бочкаревка" (ул. Уральская, ул. Красноярская, ул. Тюменская) в г. Горно-Алтайске</t>
  </si>
  <si>
    <t>Строительство надземной части подземного линейного сооружения (Водоразборная колонка) пер. Эдокова, пер. Каясинский, пер. островной, ул. Толстого, ул. Шелковичная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</si>
  <si>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</si>
  <si>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Подпрограмма «Развитие физической культуры и спорта в муниципальном образовании «Город Горно-Алтайск» на 2020 - 2025 годы»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</si>
  <si>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</si>
  <si>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Подпрограмма «Повышение качества управления земельными ресурсами, муниципальной собственностью и градостроительная деятельность в муниципальном образовании «Город Горно-Алтайск»</t>
  </si>
  <si>
    <t>Бюджетные инвестиции на приобретение объектов недвижимого имущества в муниципальную собственность</t>
  </si>
  <si>
    <t xml:space="preserve">3. Муниципальное учреждение «Управление образования администрации МО города Горно-Алтайска» </t>
  </si>
  <si>
    <t xml:space="preserve">Приобретение здания, расположенного по адресу: Российская Федерация, Республика Алтай, г. Горно-Алтайск, ул. Больничная, 13 </t>
  </si>
  <si>
    <t>4. Муниципальное учреждение «Управление культуры, спорта и молодежной политики администрации города Горно-Алтайска»</t>
  </si>
  <si>
    <t>Подпрограмма «Сохранение культуры и искусства в муниципальном образовании «Город Горно-Алтайск» на 2020 - 2025 годы» на 2020 - 2025 годы»</t>
  </si>
  <si>
    <t>Реконструкция здания Горно-Алтайской детской музыкальной школы №2 имени А.А. Тозыякова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</si>
</sst>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justify" vertical="distributed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/>
    </xf>
    <xf numFmtId="0" fontId="2" fillId="0" borderId="3" xfId="0" applyFont="1" applyFill="1" applyBorder="1" applyAlignment="1">
      <alignment horizontal="justify" vertical="distributed" wrapText="1"/>
    </xf>
    <xf numFmtId="0" fontId="2" fillId="0" borderId="4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90" zoomScaleNormal="90" workbookViewId="0">
      <selection activeCell="P57" sqref="P57"/>
    </sheetView>
  </sheetViews>
  <sheetFormatPr defaultRowHeight="12.75" x14ac:dyDescent="0.2"/>
  <cols>
    <col min="1" max="1" width="30.85546875" style="1" customWidth="1"/>
    <col min="2" max="3" width="9.140625" style="1"/>
    <col min="4" max="4" width="21.7109375" style="1" customWidth="1"/>
    <col min="5" max="5" width="3" style="1" hidden="1" customWidth="1"/>
    <col min="6" max="6" width="12.5703125" style="10" customWidth="1"/>
    <col min="7" max="7" width="13.140625" style="10" customWidth="1"/>
    <col min="8" max="8" width="15" style="1" customWidth="1"/>
    <col min="9" max="9" width="12.42578125" style="1" customWidth="1"/>
    <col min="10" max="10" width="10.85546875" style="2" hidden="1" customWidth="1"/>
    <col min="11" max="11" width="13.42578125" style="2" customWidth="1"/>
    <col min="12" max="12" width="10.5703125" style="2" customWidth="1"/>
    <col min="13" max="13" width="12.28515625" style="2" customWidth="1"/>
    <col min="14" max="14" width="16.7109375" style="2" customWidth="1"/>
    <col min="15" max="15" width="13.5703125" style="2" customWidth="1"/>
    <col min="16" max="16384" width="9.140625" style="2"/>
  </cols>
  <sheetData>
    <row r="1" spans="1:15" ht="15.75" customHeight="1" x14ac:dyDescent="0.25">
      <c r="A1"/>
      <c r="B1"/>
      <c r="C1"/>
      <c r="D1" s="2"/>
      <c r="E1" s="2"/>
      <c r="F1"/>
      <c r="G1"/>
      <c r="H1"/>
      <c r="I1"/>
      <c r="J1"/>
      <c r="N1" s="13" t="s">
        <v>31</v>
      </c>
      <c r="O1" s="14"/>
    </row>
    <row r="2" spans="1:15" ht="15.75" customHeight="1" x14ac:dyDescent="0.25">
      <c r="A2"/>
      <c r="B2"/>
      <c r="C2"/>
      <c r="D2" s="2"/>
      <c r="E2" s="2"/>
      <c r="F2"/>
      <c r="G2"/>
      <c r="H2"/>
      <c r="I2"/>
      <c r="J2"/>
      <c r="N2" s="13" t="s">
        <v>7</v>
      </c>
      <c r="O2" s="14"/>
    </row>
    <row r="3" spans="1:15" ht="15.75" customHeight="1" x14ac:dyDescent="0.25">
      <c r="A3"/>
      <c r="B3"/>
      <c r="C3"/>
      <c r="D3" s="2"/>
      <c r="E3" s="2"/>
      <c r="F3"/>
      <c r="G3"/>
      <c r="H3"/>
      <c r="I3"/>
      <c r="J3"/>
      <c r="N3" s="13" t="s">
        <v>4</v>
      </c>
      <c r="O3" s="14"/>
    </row>
    <row r="4" spans="1:15" ht="15.75" x14ac:dyDescent="0.25">
      <c r="A4"/>
      <c r="B4"/>
      <c r="C4"/>
      <c r="D4" s="2"/>
      <c r="E4" s="2"/>
      <c r="F4"/>
      <c r="G4"/>
      <c r="H4"/>
      <c r="I4" s="15"/>
      <c r="J4"/>
      <c r="N4" s="13" t="s">
        <v>38</v>
      </c>
      <c r="O4" s="16"/>
    </row>
    <row r="5" spans="1:15" x14ac:dyDescent="0.2">
      <c r="A5" s="21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.75" x14ac:dyDescent="0.25">
      <c r="A7" s="22" t="s">
        <v>33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33" customHeight="1" x14ac:dyDescent="0.2">
      <c r="A8" s="17" t="s">
        <v>36</v>
      </c>
      <c r="B8" s="31" t="s">
        <v>37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7"/>
      <c r="O8" s="17"/>
    </row>
    <row r="9" spans="1:15" x14ac:dyDescent="0.2">
      <c r="J9" s="3" t="s">
        <v>6</v>
      </c>
      <c r="O9" s="1" t="s">
        <v>6</v>
      </c>
    </row>
    <row r="10" spans="1:15" ht="25.5" customHeight="1" x14ac:dyDescent="0.2">
      <c r="A10" s="29" t="s">
        <v>15</v>
      </c>
      <c r="B10" s="29"/>
      <c r="C10" s="29"/>
      <c r="D10" s="29"/>
      <c r="E10" s="29"/>
      <c r="F10" s="29" t="s">
        <v>1</v>
      </c>
      <c r="G10" s="30" t="s">
        <v>2</v>
      </c>
      <c r="H10" s="30"/>
      <c r="I10" s="30"/>
      <c r="J10" s="30"/>
      <c r="K10" s="23" t="s">
        <v>34</v>
      </c>
      <c r="L10" s="25" t="s">
        <v>2</v>
      </c>
      <c r="M10" s="26"/>
      <c r="N10" s="26"/>
      <c r="O10" s="27" t="s">
        <v>35</v>
      </c>
    </row>
    <row r="11" spans="1:15" ht="71.25" customHeight="1" x14ac:dyDescent="0.2">
      <c r="A11" s="29"/>
      <c r="B11" s="29"/>
      <c r="C11" s="29"/>
      <c r="D11" s="29"/>
      <c r="E11" s="29"/>
      <c r="F11" s="29"/>
      <c r="G11" s="12" t="s">
        <v>28</v>
      </c>
      <c r="H11" s="12" t="s">
        <v>13</v>
      </c>
      <c r="I11" s="12" t="s">
        <v>14</v>
      </c>
      <c r="J11" s="4" t="s">
        <v>3</v>
      </c>
      <c r="K11" s="24"/>
      <c r="L11" s="4" t="s">
        <v>28</v>
      </c>
      <c r="M11" s="4" t="s">
        <v>13</v>
      </c>
      <c r="N11" s="4" t="s">
        <v>14</v>
      </c>
      <c r="O11" s="28"/>
    </row>
    <row r="12" spans="1:15" s="1" customFormat="1" ht="27" customHeight="1" x14ac:dyDescent="0.2">
      <c r="A12" s="36" t="s">
        <v>5</v>
      </c>
      <c r="B12" s="36"/>
      <c r="C12" s="36"/>
      <c r="D12" s="36"/>
      <c r="E12" s="36"/>
      <c r="F12" s="8">
        <f t="shared" ref="F12:H12" si="0">F13+F22+F32+F37+F41</f>
        <v>159744.68106999999</v>
      </c>
      <c r="G12" s="8">
        <f t="shared" si="0"/>
        <v>54947.494559999992</v>
      </c>
      <c r="H12" s="8">
        <f t="shared" si="0"/>
        <v>34319.657579999999</v>
      </c>
      <c r="I12" s="8">
        <f>I13+I22+I32+I37+I41</f>
        <v>70477.52893</v>
      </c>
      <c r="J12" s="8" t="e">
        <f t="shared" ref="J12:N12" si="1">J13+J22+J32+J37+J41</f>
        <v>#REF!</v>
      </c>
      <c r="K12" s="8">
        <f>K13+K22+K32+K37+K41</f>
        <v>119985.57461</v>
      </c>
      <c r="L12" s="8">
        <f t="shared" si="1"/>
        <v>17700.032800000001</v>
      </c>
      <c r="M12" s="8">
        <f>M13+M22+M32+M37+M41</f>
        <v>32341.675540000004</v>
      </c>
      <c r="N12" s="8">
        <f t="shared" si="1"/>
        <v>69943.866269999999</v>
      </c>
      <c r="O12" s="8">
        <f>K12/F12*100</f>
        <v>75.110841754676272</v>
      </c>
    </row>
    <row r="13" spans="1:15" s="1" customFormat="1" ht="53.25" customHeight="1" x14ac:dyDescent="0.2">
      <c r="A13" s="39" t="s">
        <v>8</v>
      </c>
      <c r="B13" s="39"/>
      <c r="C13" s="39"/>
      <c r="D13" s="39"/>
      <c r="E13" s="19"/>
      <c r="F13" s="8">
        <f>F14+F18</f>
        <v>4478.13</v>
      </c>
      <c r="G13" s="8">
        <f>G14+G18</f>
        <v>4478.13</v>
      </c>
      <c r="H13" s="8">
        <f t="shared" ref="H13:N13" si="2">H14+H18</f>
        <v>0</v>
      </c>
      <c r="I13" s="8">
        <f t="shared" si="2"/>
        <v>0</v>
      </c>
      <c r="J13" s="8" t="e">
        <f t="shared" si="2"/>
        <v>#REF!</v>
      </c>
      <c r="K13" s="8">
        <f>K14+K18</f>
        <v>3658.2</v>
      </c>
      <c r="L13" s="8">
        <f t="shared" si="2"/>
        <v>3658.2</v>
      </c>
      <c r="M13" s="8">
        <f t="shared" si="2"/>
        <v>0</v>
      </c>
      <c r="N13" s="8">
        <f t="shared" si="2"/>
        <v>0</v>
      </c>
      <c r="O13" s="8">
        <f t="shared" ref="O13:O57" si="3">K13/F13*100</f>
        <v>81.690348426687038</v>
      </c>
    </row>
    <row r="14" spans="1:15" s="1" customFormat="1" ht="42.75" customHeight="1" x14ac:dyDescent="0.2">
      <c r="A14" s="39" t="s">
        <v>39</v>
      </c>
      <c r="B14" s="39"/>
      <c r="C14" s="39"/>
      <c r="D14" s="39"/>
      <c r="E14" s="19"/>
      <c r="F14" s="8">
        <f>G14+H14+I14</f>
        <v>3283.13</v>
      </c>
      <c r="G14" s="8">
        <f>G16</f>
        <v>3283.13</v>
      </c>
      <c r="H14" s="8">
        <f t="shared" ref="H14:N14" si="4">H16</f>
        <v>0</v>
      </c>
      <c r="I14" s="8">
        <f t="shared" si="4"/>
        <v>0</v>
      </c>
      <c r="J14" s="8">
        <f t="shared" si="4"/>
        <v>0</v>
      </c>
      <c r="K14" s="8">
        <f t="shared" ref="K14:K19" si="5">L14+M14+N14</f>
        <v>3061.2</v>
      </c>
      <c r="L14" s="8">
        <f t="shared" si="4"/>
        <v>3061.2</v>
      </c>
      <c r="M14" s="8">
        <f t="shared" si="4"/>
        <v>0</v>
      </c>
      <c r="N14" s="8">
        <f t="shared" si="4"/>
        <v>0</v>
      </c>
      <c r="O14" s="8">
        <f t="shared" si="3"/>
        <v>93.24029203839018</v>
      </c>
    </row>
    <row r="15" spans="1:15" s="1" customFormat="1" ht="53.25" hidden="1" customHeight="1" x14ac:dyDescent="0.2">
      <c r="A15" s="33"/>
      <c r="B15" s="34"/>
      <c r="C15" s="34"/>
      <c r="D15" s="35"/>
      <c r="E15" s="19"/>
      <c r="F15" s="9">
        <f>G15+H15+I15</f>
        <v>0</v>
      </c>
      <c r="G15" s="8"/>
      <c r="H15" s="8"/>
      <c r="I15" s="8"/>
      <c r="J15" s="18"/>
      <c r="K15" s="8">
        <f t="shared" ref="K15" si="6">K16+K20</f>
        <v>5061.2</v>
      </c>
      <c r="L15" s="8"/>
      <c r="M15" s="8"/>
      <c r="N15" s="8"/>
      <c r="O15" s="8" t="e">
        <f t="shared" si="3"/>
        <v>#DIV/0!</v>
      </c>
    </row>
    <row r="16" spans="1:15" s="1" customFormat="1" ht="42.75" customHeight="1" x14ac:dyDescent="0.2">
      <c r="A16" s="32" t="s">
        <v>40</v>
      </c>
      <c r="B16" s="32"/>
      <c r="C16" s="32"/>
      <c r="D16" s="32"/>
      <c r="E16" s="19"/>
      <c r="F16" s="9">
        <f>G16+H16+I16</f>
        <v>3283.13</v>
      </c>
      <c r="G16" s="9">
        <v>3283.13</v>
      </c>
      <c r="H16" s="8">
        <v>0</v>
      </c>
      <c r="I16" s="8">
        <v>0</v>
      </c>
      <c r="J16" s="18"/>
      <c r="K16" s="9">
        <f t="shared" si="5"/>
        <v>3061.2</v>
      </c>
      <c r="L16" s="9">
        <v>3061.2</v>
      </c>
      <c r="M16" s="9">
        <v>0</v>
      </c>
      <c r="N16" s="9">
        <v>0</v>
      </c>
      <c r="O16" s="9">
        <f t="shared" si="3"/>
        <v>93.24029203839018</v>
      </c>
    </row>
    <row r="17" spans="1:15" s="1" customFormat="1" ht="53.25" hidden="1" customHeight="1" x14ac:dyDescent="0.2">
      <c r="A17" s="33"/>
      <c r="B17" s="34"/>
      <c r="C17" s="34"/>
      <c r="D17" s="35"/>
      <c r="E17" s="19"/>
      <c r="F17" s="8"/>
      <c r="G17" s="8"/>
      <c r="H17" s="8"/>
      <c r="I17" s="8"/>
      <c r="J17" s="18"/>
      <c r="K17" s="9">
        <f t="shared" si="5"/>
        <v>0</v>
      </c>
      <c r="L17" s="8"/>
      <c r="M17" s="8"/>
      <c r="N17" s="8"/>
      <c r="O17" s="8" t="e">
        <f t="shared" si="3"/>
        <v>#DIV/0!</v>
      </c>
    </row>
    <row r="18" spans="1:15" s="1" customFormat="1" ht="26.25" customHeight="1" x14ac:dyDescent="0.2">
      <c r="A18" s="39" t="s">
        <v>9</v>
      </c>
      <c r="B18" s="39"/>
      <c r="C18" s="39"/>
      <c r="D18" s="39"/>
      <c r="E18" s="19"/>
      <c r="F18" s="8">
        <f t="shared" ref="F18:N18" si="7">F19</f>
        <v>1195</v>
      </c>
      <c r="G18" s="8">
        <f t="shared" si="7"/>
        <v>1195</v>
      </c>
      <c r="H18" s="8">
        <f t="shared" si="7"/>
        <v>0</v>
      </c>
      <c r="I18" s="8">
        <f t="shared" si="7"/>
        <v>0</v>
      </c>
      <c r="J18" s="8" t="e">
        <f>#REF!+#REF!+J19+#REF!+#REF!</f>
        <v>#REF!</v>
      </c>
      <c r="K18" s="8">
        <f t="shared" si="5"/>
        <v>597</v>
      </c>
      <c r="L18" s="8">
        <f t="shared" si="7"/>
        <v>597</v>
      </c>
      <c r="M18" s="8">
        <f t="shared" si="7"/>
        <v>0</v>
      </c>
      <c r="N18" s="8">
        <f t="shared" si="7"/>
        <v>0</v>
      </c>
      <c r="O18" s="8">
        <f t="shared" si="3"/>
        <v>49.9581589958159</v>
      </c>
    </row>
    <row r="19" spans="1:15" s="1" customFormat="1" ht="26.25" customHeight="1" x14ac:dyDescent="0.2">
      <c r="A19" s="39" t="s">
        <v>12</v>
      </c>
      <c r="B19" s="39"/>
      <c r="C19" s="39"/>
      <c r="D19" s="39"/>
      <c r="E19" s="19"/>
      <c r="F19" s="8">
        <f>SUM(F20:F21)</f>
        <v>1195</v>
      </c>
      <c r="G19" s="8">
        <f>SUM(G20:G21)</f>
        <v>1195</v>
      </c>
      <c r="H19" s="8">
        <f>SUM(H20:H21)</f>
        <v>0</v>
      </c>
      <c r="I19" s="8">
        <f>SUM(I20:I21)</f>
        <v>0</v>
      </c>
      <c r="J19" s="8" t="e">
        <f>#REF!+#REF!+#REF!+#REF!</f>
        <v>#REF!</v>
      </c>
      <c r="K19" s="8">
        <f t="shared" si="5"/>
        <v>597</v>
      </c>
      <c r="L19" s="8">
        <f>L21</f>
        <v>597</v>
      </c>
      <c r="M19" s="8">
        <f t="shared" ref="M19:N19" si="8">SUM(M20:M21)</f>
        <v>0</v>
      </c>
      <c r="N19" s="8">
        <f t="shared" si="8"/>
        <v>0</v>
      </c>
      <c r="O19" s="8">
        <f t="shared" si="3"/>
        <v>49.9581589958159</v>
      </c>
    </row>
    <row r="20" spans="1:15" s="1" customFormat="1" ht="24.75" hidden="1" customHeight="1" x14ac:dyDescent="0.2">
      <c r="A20" s="32" t="s">
        <v>41</v>
      </c>
      <c r="B20" s="32"/>
      <c r="C20" s="32"/>
      <c r="D20" s="32"/>
      <c r="E20" s="19"/>
      <c r="F20" s="9">
        <f>G20+H20+I20</f>
        <v>0</v>
      </c>
      <c r="G20" s="9">
        <v>0</v>
      </c>
      <c r="H20" s="9">
        <v>0</v>
      </c>
      <c r="I20" s="9">
        <v>0</v>
      </c>
      <c r="J20" s="5"/>
      <c r="K20" s="9">
        <f>L20+M20+N20</f>
        <v>2000</v>
      </c>
      <c r="L20" s="9">
        <v>2000</v>
      </c>
      <c r="M20" s="9">
        <v>0</v>
      </c>
      <c r="N20" s="9">
        <v>0</v>
      </c>
      <c r="O20" s="8" t="e">
        <f t="shared" si="3"/>
        <v>#DIV/0!</v>
      </c>
    </row>
    <row r="21" spans="1:15" s="1" customFormat="1" ht="27.75" customHeight="1" x14ac:dyDescent="0.2">
      <c r="A21" s="37" t="s">
        <v>42</v>
      </c>
      <c r="B21" s="38"/>
      <c r="C21" s="38"/>
      <c r="D21" s="38"/>
      <c r="E21" s="19"/>
      <c r="F21" s="9">
        <f>G21+H21+I21</f>
        <v>1195</v>
      </c>
      <c r="G21" s="9">
        <v>1195</v>
      </c>
      <c r="H21" s="9">
        <v>0</v>
      </c>
      <c r="I21" s="9">
        <v>0</v>
      </c>
      <c r="J21" s="6"/>
      <c r="K21" s="9">
        <f>L21+M21+N21</f>
        <v>597</v>
      </c>
      <c r="L21" s="9">
        <v>597</v>
      </c>
      <c r="M21" s="9">
        <v>0</v>
      </c>
      <c r="N21" s="9">
        <v>0</v>
      </c>
      <c r="O21" s="8">
        <f t="shared" si="3"/>
        <v>49.9581589958159</v>
      </c>
    </row>
    <row r="22" spans="1:15" s="1" customFormat="1" ht="41.25" customHeight="1" x14ac:dyDescent="0.2">
      <c r="A22" s="39" t="s">
        <v>10</v>
      </c>
      <c r="B22" s="39"/>
      <c r="C22" s="39"/>
      <c r="D22" s="39"/>
      <c r="E22" s="19"/>
      <c r="F22" s="8">
        <f t="shared" ref="F22:N22" si="9">F23</f>
        <v>53332.839800000002</v>
      </c>
      <c r="G22" s="8">
        <f t="shared" si="9"/>
        <v>1466.5328</v>
      </c>
      <c r="H22" s="8">
        <f t="shared" si="9"/>
        <v>518.67806999999993</v>
      </c>
      <c r="I22" s="8">
        <f t="shared" si="9"/>
        <v>51347.628929999999</v>
      </c>
      <c r="J22" s="8" t="e">
        <f t="shared" si="9"/>
        <v>#REF!</v>
      </c>
      <c r="K22" s="8">
        <f t="shared" ref="K22:K56" si="10">L22+M22+N22</f>
        <v>52793.786609999996</v>
      </c>
      <c r="L22" s="8">
        <f t="shared" si="9"/>
        <v>1466.5328</v>
      </c>
      <c r="M22" s="8">
        <f t="shared" si="9"/>
        <v>513.28754000000004</v>
      </c>
      <c r="N22" s="8">
        <f t="shared" si="9"/>
        <v>50813.966269999997</v>
      </c>
      <c r="O22" s="8">
        <f t="shared" si="3"/>
        <v>98.989265915669449</v>
      </c>
    </row>
    <row r="23" spans="1:15" s="1" customFormat="1" ht="30.75" customHeight="1" x14ac:dyDescent="0.2">
      <c r="A23" s="39" t="s">
        <v>11</v>
      </c>
      <c r="B23" s="39"/>
      <c r="C23" s="39"/>
      <c r="D23" s="39"/>
      <c r="E23" s="19"/>
      <c r="F23" s="8">
        <f>F29+F27+F28+F30+F31</f>
        <v>53332.839800000002</v>
      </c>
      <c r="G23" s="8">
        <f t="shared" ref="G23:N23" si="11">G29+G27+G28+G30+G31</f>
        <v>1466.5328</v>
      </c>
      <c r="H23" s="8">
        <f t="shared" si="11"/>
        <v>518.67806999999993</v>
      </c>
      <c r="I23" s="8">
        <f t="shared" si="11"/>
        <v>51347.628929999999</v>
      </c>
      <c r="J23" s="8" t="e">
        <f t="shared" si="11"/>
        <v>#REF!</v>
      </c>
      <c r="K23" s="8">
        <f t="shared" si="10"/>
        <v>52793.786609999996</v>
      </c>
      <c r="L23" s="8">
        <f t="shared" si="11"/>
        <v>1466.5328</v>
      </c>
      <c r="M23" s="8">
        <f t="shared" si="11"/>
        <v>513.28754000000004</v>
      </c>
      <c r="N23" s="8">
        <f t="shared" si="11"/>
        <v>50813.966269999997</v>
      </c>
      <c r="O23" s="8">
        <f t="shared" si="3"/>
        <v>98.989265915669449</v>
      </c>
    </row>
    <row r="24" spans="1:15" s="1" customFormat="1" ht="24.75" hidden="1" customHeight="1" x14ac:dyDescent="0.2">
      <c r="A24" s="37" t="s">
        <v>18</v>
      </c>
      <c r="B24" s="38"/>
      <c r="C24" s="38"/>
      <c r="D24" s="40"/>
      <c r="E24" s="19"/>
      <c r="F24" s="8">
        <f>SUM(F25:F32)</f>
        <v>231108.97038000001</v>
      </c>
      <c r="G24" s="9"/>
      <c r="H24" s="9"/>
      <c r="I24" s="9"/>
      <c r="J24" s="5" t="e">
        <f>#REF!+#REF!+#REF!+#REF!</f>
        <v>#REF!</v>
      </c>
      <c r="K24" s="9">
        <f t="shared" si="10"/>
        <v>0</v>
      </c>
      <c r="L24" s="9"/>
      <c r="M24" s="9"/>
      <c r="N24" s="9"/>
      <c r="O24" s="8">
        <f t="shared" si="3"/>
        <v>0</v>
      </c>
    </row>
    <row r="25" spans="1:15" s="1" customFormat="1" ht="25.5" hidden="1" customHeight="1" x14ac:dyDescent="0.2">
      <c r="A25" s="37" t="s">
        <v>24</v>
      </c>
      <c r="B25" s="38"/>
      <c r="C25" s="38"/>
      <c r="D25" s="40"/>
      <c r="E25" s="19"/>
      <c r="F25" s="8">
        <f>SUM(F26:F33)</f>
        <v>116824.31456</v>
      </c>
      <c r="G25" s="9"/>
      <c r="H25" s="9"/>
      <c r="I25" s="9"/>
      <c r="J25" s="5"/>
      <c r="K25" s="9">
        <f t="shared" si="10"/>
        <v>0</v>
      </c>
      <c r="L25" s="9"/>
      <c r="M25" s="9"/>
      <c r="N25" s="9"/>
      <c r="O25" s="8">
        <f t="shared" si="3"/>
        <v>0</v>
      </c>
    </row>
    <row r="26" spans="1:15" s="1" customFormat="1" ht="48" hidden="1" customHeight="1" x14ac:dyDescent="0.2">
      <c r="A26" s="37" t="s">
        <v>23</v>
      </c>
      <c r="B26" s="38"/>
      <c r="C26" s="38"/>
      <c r="D26" s="40"/>
      <c r="E26" s="19"/>
      <c r="F26" s="8">
        <f>SUM(F27:F34)</f>
        <v>58412.157279999999</v>
      </c>
      <c r="G26" s="9"/>
      <c r="H26" s="9"/>
      <c r="I26" s="9"/>
      <c r="J26" s="5"/>
      <c r="K26" s="9">
        <f t="shared" si="10"/>
        <v>0</v>
      </c>
      <c r="L26" s="9"/>
      <c r="M26" s="9"/>
      <c r="N26" s="9"/>
      <c r="O26" s="8">
        <f t="shared" si="3"/>
        <v>0</v>
      </c>
    </row>
    <row r="27" spans="1:15" s="1" customFormat="1" ht="42.75" customHeight="1" x14ac:dyDescent="0.2">
      <c r="A27" s="37" t="s">
        <v>23</v>
      </c>
      <c r="B27" s="38"/>
      <c r="C27" s="38"/>
      <c r="D27" s="40"/>
      <c r="E27" s="19"/>
      <c r="F27" s="9">
        <f>G27+H27+I27</f>
        <v>901.93079999999998</v>
      </c>
      <c r="G27" s="9">
        <v>901.93079999999998</v>
      </c>
      <c r="H27" s="9">
        <v>0</v>
      </c>
      <c r="I27" s="9">
        <v>0</v>
      </c>
      <c r="J27" s="9">
        <v>0</v>
      </c>
      <c r="K27" s="9">
        <f t="shared" si="10"/>
        <v>901.93079999999998</v>
      </c>
      <c r="L27" s="9">
        <v>901.93079999999998</v>
      </c>
      <c r="M27" s="9">
        <v>0</v>
      </c>
      <c r="N27" s="9">
        <v>0</v>
      </c>
      <c r="O27" s="8">
        <f t="shared" si="3"/>
        <v>100</v>
      </c>
    </row>
    <row r="28" spans="1:15" s="1" customFormat="1" ht="27.75" customHeight="1" x14ac:dyDescent="0.2">
      <c r="A28" s="37" t="s">
        <v>43</v>
      </c>
      <c r="B28" s="38"/>
      <c r="C28" s="38"/>
      <c r="D28" s="40"/>
      <c r="E28" s="19"/>
      <c r="F28" s="9">
        <f>G28+H28+I28</f>
        <v>7977.8070000000007</v>
      </c>
      <c r="G28" s="9">
        <v>0</v>
      </c>
      <c r="H28" s="9">
        <v>79.77807</v>
      </c>
      <c r="I28" s="9">
        <v>7898.0289300000004</v>
      </c>
      <c r="J28" s="9"/>
      <c r="K28" s="9">
        <f t="shared" si="10"/>
        <v>7438.7538100000002</v>
      </c>
      <c r="L28" s="9">
        <v>0</v>
      </c>
      <c r="M28" s="9">
        <v>74.387540000000001</v>
      </c>
      <c r="N28" s="9">
        <v>7364.3662700000004</v>
      </c>
      <c r="O28" s="8">
        <f t="shared" si="3"/>
        <v>93.243090613748862</v>
      </c>
    </row>
    <row r="29" spans="1:15" s="1" customFormat="1" ht="43.5" customHeight="1" x14ac:dyDescent="0.2">
      <c r="A29" s="37" t="s">
        <v>44</v>
      </c>
      <c r="B29" s="38"/>
      <c r="C29" s="38"/>
      <c r="D29" s="40"/>
      <c r="E29" s="19"/>
      <c r="F29" s="9">
        <f>G29+H29+I29</f>
        <v>44453.101999999999</v>
      </c>
      <c r="G29" s="9">
        <f>443.318+121.284</f>
        <v>564.60199999999998</v>
      </c>
      <c r="H29" s="9">
        <v>438.9</v>
      </c>
      <c r="I29" s="9">
        <v>43449.599999999999</v>
      </c>
      <c r="J29" s="5" t="e">
        <f>#REF!+#REF!+#REF!+J59</f>
        <v>#REF!</v>
      </c>
      <c r="K29" s="9">
        <f t="shared" si="10"/>
        <v>44453.101999999999</v>
      </c>
      <c r="L29" s="9">
        <v>564.60199999999998</v>
      </c>
      <c r="M29" s="9">
        <v>438.9</v>
      </c>
      <c r="N29" s="9">
        <v>43449.599999999999</v>
      </c>
      <c r="O29" s="8">
        <f t="shared" si="3"/>
        <v>100</v>
      </c>
    </row>
    <row r="30" spans="1:15" s="1" customFormat="1" ht="43.5" hidden="1" customHeight="1" x14ac:dyDescent="0.2">
      <c r="A30" s="37" t="s">
        <v>45</v>
      </c>
      <c r="B30" s="38"/>
      <c r="C30" s="38"/>
      <c r="D30" s="40"/>
      <c r="E30" s="19"/>
      <c r="F30" s="9">
        <f>G30+H30+I30</f>
        <v>0</v>
      </c>
      <c r="G30" s="9"/>
      <c r="H30" s="9">
        <v>0</v>
      </c>
      <c r="I30" s="9">
        <v>0</v>
      </c>
      <c r="J30" s="5"/>
      <c r="K30" s="9">
        <f t="shared" si="10"/>
        <v>0</v>
      </c>
      <c r="L30" s="9">
        <v>0</v>
      </c>
      <c r="M30" s="9">
        <v>0</v>
      </c>
      <c r="N30" s="9">
        <v>0</v>
      </c>
      <c r="O30" s="8" t="e">
        <f t="shared" si="3"/>
        <v>#DIV/0!</v>
      </c>
    </row>
    <row r="31" spans="1:15" s="1" customFormat="1" ht="30" hidden="1" customHeight="1" x14ac:dyDescent="0.2">
      <c r="A31" s="37" t="s">
        <v>30</v>
      </c>
      <c r="B31" s="38"/>
      <c r="C31" s="38"/>
      <c r="D31" s="40"/>
      <c r="E31" s="19"/>
      <c r="F31" s="9">
        <f>G31+H31+I31</f>
        <v>0</v>
      </c>
      <c r="G31" s="9"/>
      <c r="H31" s="9">
        <v>0</v>
      </c>
      <c r="I31" s="9">
        <v>0</v>
      </c>
      <c r="J31" s="9">
        <v>0</v>
      </c>
      <c r="K31" s="9">
        <f t="shared" si="10"/>
        <v>0</v>
      </c>
      <c r="L31" s="9">
        <v>0</v>
      </c>
      <c r="M31" s="9">
        <v>0</v>
      </c>
      <c r="N31" s="9">
        <v>0</v>
      </c>
      <c r="O31" s="8" t="e">
        <f t="shared" si="3"/>
        <v>#DIV/0!</v>
      </c>
    </row>
    <row r="32" spans="1:15" s="1" customFormat="1" ht="39.75" customHeight="1" x14ac:dyDescent="0.2">
      <c r="A32" s="39" t="s">
        <v>16</v>
      </c>
      <c r="B32" s="39"/>
      <c r="C32" s="39"/>
      <c r="D32" s="39"/>
      <c r="E32" s="19"/>
      <c r="F32" s="8">
        <f>F33</f>
        <v>2539.6587399999989</v>
      </c>
      <c r="G32" s="8">
        <f>G33</f>
        <v>1471.2717299999997</v>
      </c>
      <c r="H32" s="8">
        <f>H33</f>
        <v>1068.3870099999995</v>
      </c>
      <c r="I32" s="8">
        <f t="shared" ref="I32:N32" si="12">I33</f>
        <v>0</v>
      </c>
      <c r="J32" s="8">
        <f t="shared" si="12"/>
        <v>2996.7999999999997</v>
      </c>
      <c r="K32" s="8">
        <f t="shared" si="12"/>
        <v>1498.3999999999999</v>
      </c>
      <c r="L32" s="8">
        <f t="shared" si="12"/>
        <v>1174.8999999999999</v>
      </c>
      <c r="M32" s="8">
        <f t="shared" si="12"/>
        <v>323.5</v>
      </c>
      <c r="N32" s="8">
        <f t="shared" si="12"/>
        <v>0</v>
      </c>
      <c r="O32" s="8">
        <f t="shared" si="3"/>
        <v>59.000052896870727</v>
      </c>
    </row>
    <row r="33" spans="1:15" s="1" customFormat="1" ht="39" customHeight="1" x14ac:dyDescent="0.2">
      <c r="A33" s="39" t="s">
        <v>17</v>
      </c>
      <c r="B33" s="39"/>
      <c r="C33" s="39"/>
      <c r="D33" s="39"/>
      <c r="E33" s="19"/>
      <c r="F33" s="8">
        <f>F34+F35+F36</f>
        <v>2539.6587399999989</v>
      </c>
      <c r="G33" s="8">
        <f>G34+G35+G36</f>
        <v>1471.2717299999997</v>
      </c>
      <c r="H33" s="8">
        <f>H34+H35+H36</f>
        <v>1068.3870099999995</v>
      </c>
      <c r="I33" s="8">
        <f t="shared" ref="I33:N33" si="13">I34+I35+I36</f>
        <v>0</v>
      </c>
      <c r="J33" s="8">
        <f t="shared" si="13"/>
        <v>2996.7999999999997</v>
      </c>
      <c r="K33" s="8">
        <f t="shared" si="13"/>
        <v>1498.3999999999999</v>
      </c>
      <c r="L33" s="8">
        <f t="shared" si="13"/>
        <v>1174.8999999999999</v>
      </c>
      <c r="M33" s="8">
        <f t="shared" si="13"/>
        <v>323.5</v>
      </c>
      <c r="N33" s="8">
        <f t="shared" si="13"/>
        <v>0</v>
      </c>
      <c r="O33" s="8">
        <f t="shared" si="3"/>
        <v>59.000052896870727</v>
      </c>
    </row>
    <row r="34" spans="1:15" s="1" customFormat="1" ht="39" hidden="1" customHeight="1" x14ac:dyDescent="0.2">
      <c r="A34" s="37"/>
      <c r="B34" s="38"/>
      <c r="C34" s="38"/>
      <c r="D34" s="38"/>
      <c r="E34" s="20"/>
      <c r="F34" s="9">
        <f>G34+H34+I34</f>
        <v>0</v>
      </c>
      <c r="G34" s="9"/>
      <c r="H34" s="9"/>
      <c r="I34" s="9"/>
      <c r="J34" s="7"/>
      <c r="K34" s="9">
        <f t="shared" si="10"/>
        <v>0</v>
      </c>
      <c r="L34" s="9"/>
      <c r="M34" s="9"/>
      <c r="N34" s="9"/>
      <c r="O34" s="8" t="e">
        <f t="shared" si="3"/>
        <v>#DIV/0!</v>
      </c>
    </row>
    <row r="35" spans="1:15" s="1" customFormat="1" ht="29.25" hidden="1" customHeight="1" x14ac:dyDescent="0.2">
      <c r="A35" s="37" t="s">
        <v>29</v>
      </c>
      <c r="B35" s="38"/>
      <c r="C35" s="38"/>
      <c r="D35" s="38"/>
      <c r="E35" s="20"/>
      <c r="F35" s="9">
        <f>G35+H35+I35</f>
        <v>0</v>
      </c>
      <c r="G35" s="9"/>
      <c r="H35" s="9"/>
      <c r="I35" s="9"/>
      <c r="J35" s="7"/>
      <c r="K35" s="9">
        <f t="shared" si="10"/>
        <v>0</v>
      </c>
      <c r="L35" s="9"/>
      <c r="M35" s="9"/>
      <c r="N35" s="9"/>
      <c r="O35" s="8" t="e">
        <f t="shared" si="3"/>
        <v>#DIV/0!</v>
      </c>
    </row>
    <row r="36" spans="1:15" s="1" customFormat="1" ht="29.25" customHeight="1" x14ac:dyDescent="0.2">
      <c r="A36" s="37" t="s">
        <v>19</v>
      </c>
      <c r="B36" s="38"/>
      <c r="C36" s="38"/>
      <c r="D36" s="40"/>
      <c r="E36" s="20"/>
      <c r="F36" s="9">
        <v>2539.6587399999989</v>
      </c>
      <c r="G36" s="9">
        <v>1471.2717299999997</v>
      </c>
      <c r="H36" s="9">
        <v>1068.3870099999995</v>
      </c>
      <c r="I36" s="9">
        <v>0</v>
      </c>
      <c r="J36" s="9">
        <f t="shared" ref="J36" si="14">K36+L36+M36</f>
        <v>2996.7999999999997</v>
      </c>
      <c r="K36" s="9">
        <f t="shared" si="10"/>
        <v>1498.3999999999999</v>
      </c>
      <c r="L36" s="9">
        <f>1171.6+3.3</f>
        <v>1174.8999999999999</v>
      </c>
      <c r="M36" s="9">
        <v>323.5</v>
      </c>
      <c r="N36" s="9"/>
      <c r="O36" s="8">
        <f t="shared" si="3"/>
        <v>59.000052896870727</v>
      </c>
    </row>
    <row r="37" spans="1:15" s="1" customFormat="1" ht="52.5" customHeight="1" x14ac:dyDescent="0.2">
      <c r="A37" s="39" t="s">
        <v>46</v>
      </c>
      <c r="B37" s="39"/>
      <c r="C37" s="39"/>
      <c r="D37" s="39"/>
      <c r="E37" s="19"/>
      <c r="F37" s="8">
        <f t="shared" ref="F37:I38" si="15">F38</f>
        <v>91144.052529999986</v>
      </c>
      <c r="G37" s="8">
        <f t="shared" si="15"/>
        <v>39281.560029999993</v>
      </c>
      <c r="H37" s="8">
        <f t="shared" si="15"/>
        <v>32732.592499999999</v>
      </c>
      <c r="I37" s="8">
        <f t="shared" si="15"/>
        <v>19129.900000000001</v>
      </c>
      <c r="J37" s="7"/>
      <c r="K37" s="8">
        <f t="shared" si="10"/>
        <v>53785.188000000002</v>
      </c>
      <c r="L37" s="8">
        <f t="shared" ref="L37:N38" si="16">L38</f>
        <v>3150.4</v>
      </c>
      <c r="M37" s="8">
        <f t="shared" si="16"/>
        <v>31504.888000000003</v>
      </c>
      <c r="N37" s="8">
        <f t="shared" si="16"/>
        <v>19129.900000000001</v>
      </c>
      <c r="O37" s="8">
        <f t="shared" si="3"/>
        <v>59.011187792310039</v>
      </c>
    </row>
    <row r="38" spans="1:15" s="1" customFormat="1" ht="26.25" customHeight="1" x14ac:dyDescent="0.2">
      <c r="A38" s="33" t="s">
        <v>47</v>
      </c>
      <c r="B38" s="34"/>
      <c r="C38" s="34"/>
      <c r="D38" s="34"/>
      <c r="E38" s="20"/>
      <c r="F38" s="8">
        <f t="shared" si="15"/>
        <v>91144.052529999986</v>
      </c>
      <c r="G38" s="8">
        <f t="shared" si="15"/>
        <v>39281.560029999993</v>
      </c>
      <c r="H38" s="8">
        <f t="shared" si="15"/>
        <v>32732.592499999999</v>
      </c>
      <c r="I38" s="8">
        <f t="shared" si="15"/>
        <v>19129.900000000001</v>
      </c>
      <c r="J38" s="8">
        <f>J39</f>
        <v>0</v>
      </c>
      <c r="K38" s="8">
        <f t="shared" si="10"/>
        <v>53785.188000000002</v>
      </c>
      <c r="L38" s="8">
        <f t="shared" si="16"/>
        <v>3150.4</v>
      </c>
      <c r="M38" s="8">
        <f t="shared" si="16"/>
        <v>31504.888000000003</v>
      </c>
      <c r="N38" s="8">
        <f t="shared" si="16"/>
        <v>19129.900000000001</v>
      </c>
      <c r="O38" s="8">
        <f t="shared" si="3"/>
        <v>59.011187792310039</v>
      </c>
    </row>
    <row r="39" spans="1:15" s="1" customFormat="1" ht="28.5" customHeight="1" x14ac:dyDescent="0.2">
      <c r="A39" s="32" t="s">
        <v>20</v>
      </c>
      <c r="B39" s="32"/>
      <c r="C39" s="32"/>
      <c r="D39" s="32"/>
      <c r="E39" s="20"/>
      <c r="F39" s="9">
        <f>G39+H39+I39</f>
        <v>91144.052529999986</v>
      </c>
      <c r="G39" s="9">
        <f>837.51654+56968.017-20000+1146.63158+25.75762+108.45313+195.18416</f>
        <v>39281.560029999993</v>
      </c>
      <c r="H39" s="9">
        <f>193.3+8203.28818+21786+2550.00432</f>
        <v>32732.592499999999</v>
      </c>
      <c r="I39" s="9">
        <v>19129.900000000001</v>
      </c>
      <c r="J39" s="7"/>
      <c r="K39" s="9">
        <f t="shared" si="10"/>
        <v>53785.188000000002</v>
      </c>
      <c r="L39" s="9">
        <f>1968+987.3+195.1</f>
        <v>3150.4</v>
      </c>
      <c r="M39" s="9">
        <f>31311.488+193.2+0.2</f>
        <v>31504.888000000003</v>
      </c>
      <c r="N39" s="9">
        <f>19130-0.1</f>
        <v>19129.900000000001</v>
      </c>
      <c r="O39" s="8">
        <f t="shared" si="3"/>
        <v>59.011187792310039</v>
      </c>
    </row>
    <row r="40" spans="1:15" s="1" customFormat="1" ht="54.75" customHeight="1" x14ac:dyDescent="0.2">
      <c r="A40" s="39" t="s">
        <v>48</v>
      </c>
      <c r="B40" s="39"/>
      <c r="C40" s="39"/>
      <c r="D40" s="39"/>
      <c r="E40" s="20"/>
      <c r="F40" s="8">
        <f>F41</f>
        <v>8250</v>
      </c>
      <c r="G40" s="8">
        <f t="shared" ref="G40:N41" si="17">G41</f>
        <v>8250</v>
      </c>
      <c r="H40" s="8">
        <f t="shared" si="17"/>
        <v>0</v>
      </c>
      <c r="I40" s="8">
        <f t="shared" si="17"/>
        <v>0</v>
      </c>
      <c r="J40" s="8">
        <f t="shared" si="17"/>
        <v>0</v>
      </c>
      <c r="K40" s="8">
        <f t="shared" si="10"/>
        <v>8250</v>
      </c>
      <c r="L40" s="8">
        <f t="shared" si="17"/>
        <v>8250</v>
      </c>
      <c r="M40" s="8">
        <f t="shared" si="17"/>
        <v>0</v>
      </c>
      <c r="N40" s="8">
        <f t="shared" si="17"/>
        <v>0</v>
      </c>
      <c r="O40" s="8">
        <f t="shared" si="3"/>
        <v>100</v>
      </c>
    </row>
    <row r="41" spans="1:15" ht="41.25" customHeight="1" x14ac:dyDescent="0.2">
      <c r="A41" s="33" t="s">
        <v>49</v>
      </c>
      <c r="B41" s="34"/>
      <c r="C41" s="34"/>
      <c r="D41" s="34"/>
      <c r="E41" s="20"/>
      <c r="F41" s="8">
        <f>F42</f>
        <v>8250</v>
      </c>
      <c r="G41" s="8">
        <f t="shared" si="17"/>
        <v>8250</v>
      </c>
      <c r="H41" s="8">
        <f t="shared" si="17"/>
        <v>0</v>
      </c>
      <c r="I41" s="8">
        <f t="shared" si="17"/>
        <v>0</v>
      </c>
      <c r="J41" s="8">
        <f t="shared" si="17"/>
        <v>0</v>
      </c>
      <c r="K41" s="8">
        <f t="shared" si="10"/>
        <v>8250</v>
      </c>
      <c r="L41" s="8">
        <f t="shared" si="17"/>
        <v>8250</v>
      </c>
      <c r="M41" s="8">
        <f t="shared" si="17"/>
        <v>0</v>
      </c>
      <c r="N41" s="8">
        <f t="shared" si="17"/>
        <v>0</v>
      </c>
      <c r="O41" s="8">
        <f t="shared" si="3"/>
        <v>100</v>
      </c>
    </row>
    <row r="42" spans="1:15" ht="43.5" customHeight="1" x14ac:dyDescent="0.2">
      <c r="A42" s="37" t="s">
        <v>25</v>
      </c>
      <c r="B42" s="38"/>
      <c r="C42" s="38"/>
      <c r="D42" s="38"/>
      <c r="E42" s="20"/>
      <c r="F42" s="9">
        <f>G42+H42+I42</f>
        <v>8250</v>
      </c>
      <c r="G42" s="9">
        <v>8250</v>
      </c>
      <c r="H42" s="9">
        <v>0</v>
      </c>
      <c r="I42" s="9">
        <v>0</v>
      </c>
      <c r="J42" s="7"/>
      <c r="K42" s="9">
        <f t="shared" si="10"/>
        <v>8250</v>
      </c>
      <c r="L42" s="9">
        <v>8250</v>
      </c>
      <c r="M42" s="9">
        <v>0</v>
      </c>
      <c r="N42" s="9">
        <v>0</v>
      </c>
      <c r="O42" s="8">
        <f t="shared" si="3"/>
        <v>100</v>
      </c>
    </row>
    <row r="43" spans="1:15" s="1" customFormat="1" ht="28.5" customHeight="1" x14ac:dyDescent="0.2">
      <c r="A43" s="33" t="s">
        <v>22</v>
      </c>
      <c r="B43" s="34"/>
      <c r="C43" s="34"/>
      <c r="D43" s="34"/>
      <c r="E43" s="20"/>
      <c r="F43" s="8">
        <f t="shared" ref="F43:N43" si="18">F44</f>
        <v>2224.7179999999998</v>
      </c>
      <c r="G43" s="8">
        <f>G44</f>
        <v>0</v>
      </c>
      <c r="H43" s="8">
        <f t="shared" si="18"/>
        <v>2224.7179999999998</v>
      </c>
      <c r="I43" s="8">
        <f t="shared" si="18"/>
        <v>0</v>
      </c>
      <c r="J43" s="8"/>
      <c r="K43" s="8">
        <f t="shared" si="10"/>
        <v>0</v>
      </c>
      <c r="L43" s="8">
        <f>L44</f>
        <v>0</v>
      </c>
      <c r="M43" s="8">
        <f t="shared" si="18"/>
        <v>0</v>
      </c>
      <c r="N43" s="8">
        <f t="shared" si="18"/>
        <v>0</v>
      </c>
      <c r="O43" s="8">
        <f t="shared" si="3"/>
        <v>0</v>
      </c>
    </row>
    <row r="44" spans="1:15" s="1" customFormat="1" ht="56.25" customHeight="1" x14ac:dyDescent="0.2">
      <c r="A44" s="33" t="s">
        <v>27</v>
      </c>
      <c r="B44" s="34"/>
      <c r="C44" s="34"/>
      <c r="D44" s="34"/>
      <c r="E44" s="20"/>
      <c r="F44" s="8">
        <f>F45+F47</f>
        <v>2224.7179999999998</v>
      </c>
      <c r="G44" s="8">
        <f>G45+G47</f>
        <v>0</v>
      </c>
      <c r="H44" s="8">
        <f>H45+H47</f>
        <v>2224.7179999999998</v>
      </c>
      <c r="I44" s="8">
        <f>I45+I47</f>
        <v>0</v>
      </c>
      <c r="J44" s="8"/>
      <c r="K44" s="8">
        <f t="shared" si="10"/>
        <v>0</v>
      </c>
      <c r="L44" s="8">
        <f>L45</f>
        <v>0</v>
      </c>
      <c r="M44" s="8">
        <f>M45+M47</f>
        <v>0</v>
      </c>
      <c r="N44" s="8">
        <f t="shared" ref="N44" si="19">N45+N47</f>
        <v>0</v>
      </c>
      <c r="O44" s="8">
        <f t="shared" si="3"/>
        <v>0</v>
      </c>
    </row>
    <row r="45" spans="1:15" ht="43.5" customHeight="1" x14ac:dyDescent="0.2">
      <c r="A45" s="33" t="s">
        <v>26</v>
      </c>
      <c r="B45" s="34"/>
      <c r="C45" s="34"/>
      <c r="D45" s="34"/>
      <c r="E45" s="20"/>
      <c r="F45" s="8">
        <f>SUM(F46:F46)</f>
        <v>2224.7179999999998</v>
      </c>
      <c r="G45" s="8">
        <f t="shared" ref="G45:N45" si="20">SUM(G46:G46)</f>
        <v>0</v>
      </c>
      <c r="H45" s="8">
        <f>SUM(H46:H46)</f>
        <v>2224.7179999999998</v>
      </c>
      <c r="I45" s="8">
        <f t="shared" si="20"/>
        <v>0</v>
      </c>
      <c r="J45" s="8">
        <f t="shared" si="20"/>
        <v>0</v>
      </c>
      <c r="K45" s="8">
        <f t="shared" si="10"/>
        <v>0</v>
      </c>
      <c r="L45" s="8">
        <f t="shared" si="20"/>
        <v>0</v>
      </c>
      <c r="M45" s="8">
        <f t="shared" si="20"/>
        <v>0</v>
      </c>
      <c r="N45" s="8">
        <f t="shared" si="20"/>
        <v>0</v>
      </c>
      <c r="O45" s="8">
        <f t="shared" si="3"/>
        <v>0</v>
      </c>
    </row>
    <row r="46" spans="1:15" ht="28.5" customHeight="1" x14ac:dyDescent="0.2">
      <c r="A46" s="37" t="s">
        <v>21</v>
      </c>
      <c r="B46" s="38"/>
      <c r="C46" s="38"/>
      <c r="D46" s="38"/>
      <c r="E46" s="20"/>
      <c r="F46" s="9">
        <f>G46+H46+I46</f>
        <v>2224.7179999999998</v>
      </c>
      <c r="G46" s="9">
        <v>0</v>
      </c>
      <c r="H46" s="9">
        <v>2224.7179999999998</v>
      </c>
      <c r="I46" s="9">
        <v>0</v>
      </c>
      <c r="J46" s="9">
        <v>0</v>
      </c>
      <c r="K46" s="9">
        <f t="shared" si="10"/>
        <v>0</v>
      </c>
      <c r="L46" s="9">
        <v>0</v>
      </c>
      <c r="M46" s="9">
        <v>0</v>
      </c>
      <c r="N46" s="9">
        <v>0</v>
      </c>
      <c r="O46" s="8">
        <f t="shared" si="3"/>
        <v>0</v>
      </c>
    </row>
    <row r="47" spans="1:15" ht="57" hidden="1" customHeight="1" x14ac:dyDescent="0.2">
      <c r="A47" s="33" t="s">
        <v>49</v>
      </c>
      <c r="B47" s="34"/>
      <c r="C47" s="34"/>
      <c r="D47" s="34"/>
      <c r="E47" s="20"/>
      <c r="F47" s="8">
        <f>F48</f>
        <v>0</v>
      </c>
      <c r="G47" s="8">
        <f>G48</f>
        <v>0</v>
      </c>
      <c r="H47" s="8">
        <f>H48</f>
        <v>0</v>
      </c>
      <c r="I47" s="8">
        <f>I48</f>
        <v>0</v>
      </c>
      <c r="J47" s="7"/>
      <c r="K47" s="9">
        <f t="shared" si="10"/>
        <v>1000</v>
      </c>
      <c r="L47" s="8">
        <f t="shared" ref="L47:N47" si="21">L48</f>
        <v>1000</v>
      </c>
      <c r="M47" s="8">
        <f t="shared" si="21"/>
        <v>0</v>
      </c>
      <c r="N47" s="8">
        <f t="shared" si="21"/>
        <v>0</v>
      </c>
      <c r="O47" s="8" t="e">
        <f t="shared" si="3"/>
        <v>#DIV/0!</v>
      </c>
    </row>
    <row r="48" spans="1:15" ht="25.5" hidden="1" customHeight="1" x14ac:dyDescent="0.2">
      <c r="A48" s="37" t="s">
        <v>50</v>
      </c>
      <c r="B48" s="38"/>
      <c r="C48" s="38"/>
      <c r="D48" s="38"/>
      <c r="E48" s="20"/>
      <c r="F48" s="9">
        <f>G48</f>
        <v>0</v>
      </c>
      <c r="G48" s="9">
        <v>0</v>
      </c>
      <c r="H48" s="9">
        <v>0</v>
      </c>
      <c r="I48" s="9">
        <v>0</v>
      </c>
      <c r="J48" s="7"/>
      <c r="K48" s="9">
        <f t="shared" si="10"/>
        <v>1000</v>
      </c>
      <c r="L48" s="9">
        <v>1000</v>
      </c>
      <c r="M48" s="9">
        <v>0</v>
      </c>
      <c r="N48" s="9">
        <v>0</v>
      </c>
      <c r="O48" s="8" t="e">
        <f t="shared" si="3"/>
        <v>#DIV/0!</v>
      </c>
    </row>
    <row r="49" spans="1:16" s="1" customFormat="1" ht="28.5" customHeight="1" x14ac:dyDescent="0.2">
      <c r="A49" s="33" t="s">
        <v>51</v>
      </c>
      <c r="B49" s="34"/>
      <c r="C49" s="34"/>
      <c r="D49" s="34"/>
      <c r="E49" s="20"/>
      <c r="F49" s="8">
        <f t="shared" ref="F49:N49" si="22">F50</f>
        <v>6524.04</v>
      </c>
      <c r="G49" s="8">
        <f>G50</f>
        <v>6524.04</v>
      </c>
      <c r="H49" s="8">
        <f t="shared" si="22"/>
        <v>0</v>
      </c>
      <c r="I49" s="8">
        <f t="shared" si="22"/>
        <v>0</v>
      </c>
      <c r="J49" s="8"/>
      <c r="K49" s="8">
        <f t="shared" si="10"/>
        <v>6524</v>
      </c>
      <c r="L49" s="8">
        <f>L50</f>
        <v>6524</v>
      </c>
      <c r="M49" s="8">
        <f t="shared" si="22"/>
        <v>0</v>
      </c>
      <c r="N49" s="8">
        <f t="shared" si="22"/>
        <v>0</v>
      </c>
      <c r="O49" s="8">
        <f t="shared" si="3"/>
        <v>99.999386882974349</v>
      </c>
    </row>
    <row r="50" spans="1:16" s="1" customFormat="1" ht="54.75" customHeight="1" x14ac:dyDescent="0.2">
      <c r="A50" s="33" t="s">
        <v>48</v>
      </c>
      <c r="B50" s="34"/>
      <c r="C50" s="34"/>
      <c r="D50" s="34"/>
      <c r="E50" s="20"/>
      <c r="F50" s="8">
        <f>F51+F58</f>
        <v>6524.04</v>
      </c>
      <c r="G50" s="8">
        <f>G51+G58</f>
        <v>6524.04</v>
      </c>
      <c r="H50" s="8">
        <f>H51+H58</f>
        <v>0</v>
      </c>
      <c r="I50" s="8">
        <f>I51+I58</f>
        <v>0</v>
      </c>
      <c r="J50" s="8"/>
      <c r="K50" s="8">
        <f t="shared" si="10"/>
        <v>6524</v>
      </c>
      <c r="L50" s="8">
        <f t="shared" ref="L50:N50" si="23">L51+L58</f>
        <v>6524</v>
      </c>
      <c r="M50" s="8">
        <f t="shared" si="23"/>
        <v>0</v>
      </c>
      <c r="N50" s="8">
        <f t="shared" si="23"/>
        <v>0</v>
      </c>
      <c r="O50" s="8">
        <f t="shared" si="3"/>
        <v>99.999386882974349</v>
      </c>
    </row>
    <row r="51" spans="1:16" ht="43.5" customHeight="1" x14ac:dyDescent="0.2">
      <c r="A51" s="33" t="s">
        <v>49</v>
      </c>
      <c r="B51" s="34"/>
      <c r="C51" s="34"/>
      <c r="D51" s="34"/>
      <c r="E51" s="20"/>
      <c r="F51" s="8">
        <f>F52</f>
        <v>6524.04</v>
      </c>
      <c r="G51" s="8">
        <f t="shared" ref="G51:N51" si="24">G52</f>
        <v>6524.04</v>
      </c>
      <c r="H51" s="8">
        <f t="shared" si="24"/>
        <v>0</v>
      </c>
      <c r="I51" s="8">
        <f t="shared" si="24"/>
        <v>0</v>
      </c>
      <c r="J51" s="8">
        <f t="shared" si="24"/>
        <v>0</v>
      </c>
      <c r="K51" s="8">
        <f t="shared" si="10"/>
        <v>6524</v>
      </c>
      <c r="L51" s="8">
        <f t="shared" si="24"/>
        <v>6524</v>
      </c>
      <c r="M51" s="8">
        <f t="shared" si="24"/>
        <v>0</v>
      </c>
      <c r="N51" s="8">
        <f t="shared" si="24"/>
        <v>0</v>
      </c>
      <c r="O51" s="8">
        <f t="shared" si="3"/>
        <v>99.999386882974349</v>
      </c>
    </row>
    <row r="52" spans="1:16" ht="30" customHeight="1" x14ac:dyDescent="0.2">
      <c r="A52" s="37" t="s">
        <v>52</v>
      </c>
      <c r="B52" s="38"/>
      <c r="C52" s="38"/>
      <c r="D52" s="38"/>
      <c r="E52" s="20"/>
      <c r="F52" s="9">
        <f>G52+H52+I52</f>
        <v>6524.04</v>
      </c>
      <c r="G52" s="9">
        <v>6524.04</v>
      </c>
      <c r="H52" s="9">
        <v>0</v>
      </c>
      <c r="I52" s="9">
        <v>0</v>
      </c>
      <c r="J52" s="7"/>
      <c r="K52" s="9">
        <f t="shared" si="10"/>
        <v>6524</v>
      </c>
      <c r="L52" s="9">
        <v>6524</v>
      </c>
      <c r="M52" s="9">
        <v>0</v>
      </c>
      <c r="N52" s="9">
        <v>0</v>
      </c>
      <c r="O52" s="8">
        <f t="shared" si="3"/>
        <v>99.999386882974349</v>
      </c>
    </row>
    <row r="53" spans="1:16" s="1" customFormat="1" ht="30.75" customHeight="1" x14ac:dyDescent="0.2">
      <c r="A53" s="33" t="s">
        <v>53</v>
      </c>
      <c r="B53" s="34"/>
      <c r="C53" s="34"/>
      <c r="D53" s="34"/>
      <c r="E53" s="20"/>
      <c r="F53" s="8">
        <f t="shared" ref="F53:N53" si="25">F54</f>
        <v>6906.9</v>
      </c>
      <c r="G53" s="8">
        <f>G54</f>
        <v>6906.9</v>
      </c>
      <c r="H53" s="8">
        <f t="shared" si="25"/>
        <v>0</v>
      </c>
      <c r="I53" s="8">
        <f t="shared" si="25"/>
        <v>0</v>
      </c>
      <c r="J53" s="8"/>
      <c r="K53" s="8">
        <f t="shared" si="10"/>
        <v>4971</v>
      </c>
      <c r="L53" s="8">
        <f>L54</f>
        <v>4971</v>
      </c>
      <c r="M53" s="8">
        <f t="shared" si="25"/>
        <v>0</v>
      </c>
      <c r="N53" s="8">
        <f t="shared" si="25"/>
        <v>0</v>
      </c>
      <c r="O53" s="8">
        <f t="shared" si="3"/>
        <v>71.971506754115453</v>
      </c>
    </row>
    <row r="54" spans="1:16" s="1" customFormat="1" ht="57" customHeight="1" x14ac:dyDescent="0.2">
      <c r="A54" s="33" t="s">
        <v>46</v>
      </c>
      <c r="B54" s="34"/>
      <c r="C54" s="34"/>
      <c r="D54" s="34"/>
      <c r="E54" s="20"/>
      <c r="F54" s="8">
        <f>F55+F62</f>
        <v>6906.9</v>
      </c>
      <c r="G54" s="8">
        <f>G55+G62</f>
        <v>6906.9</v>
      </c>
      <c r="H54" s="8">
        <f>H55+H62</f>
        <v>0</v>
      </c>
      <c r="I54" s="8">
        <f>I55+I62</f>
        <v>0</v>
      </c>
      <c r="J54" s="7"/>
      <c r="K54" s="8">
        <f t="shared" si="10"/>
        <v>4971</v>
      </c>
      <c r="L54" s="8">
        <f t="shared" ref="L54:N54" si="26">L55+L62</f>
        <v>4971</v>
      </c>
      <c r="M54" s="8">
        <f t="shared" si="26"/>
        <v>0</v>
      </c>
      <c r="N54" s="8">
        <f t="shared" si="26"/>
        <v>0</v>
      </c>
      <c r="O54" s="8">
        <f t="shared" si="3"/>
        <v>71.971506754115453</v>
      </c>
    </row>
    <row r="55" spans="1:16" ht="25.5" customHeight="1" x14ac:dyDescent="0.2">
      <c r="A55" s="33" t="s">
        <v>54</v>
      </c>
      <c r="B55" s="34"/>
      <c r="C55" s="34"/>
      <c r="D55" s="34"/>
      <c r="E55" s="20"/>
      <c r="F55" s="8">
        <f>F56</f>
        <v>6906.9</v>
      </c>
      <c r="G55" s="8">
        <f t="shared" ref="G55:N55" si="27">G56</f>
        <v>6906.9</v>
      </c>
      <c r="H55" s="8">
        <f t="shared" si="27"/>
        <v>0</v>
      </c>
      <c r="I55" s="8">
        <f t="shared" si="27"/>
        <v>0</v>
      </c>
      <c r="J55" s="8">
        <f t="shared" si="27"/>
        <v>0</v>
      </c>
      <c r="K55" s="8">
        <f t="shared" si="10"/>
        <v>4971</v>
      </c>
      <c r="L55" s="8">
        <f t="shared" si="27"/>
        <v>4971</v>
      </c>
      <c r="M55" s="8">
        <f t="shared" si="27"/>
        <v>0</v>
      </c>
      <c r="N55" s="8">
        <f t="shared" si="27"/>
        <v>0</v>
      </c>
      <c r="O55" s="8">
        <f t="shared" si="3"/>
        <v>71.971506754115453</v>
      </c>
    </row>
    <row r="56" spans="1:16" s="1" customFormat="1" ht="26.25" customHeight="1" x14ac:dyDescent="0.2">
      <c r="A56" s="32" t="s">
        <v>55</v>
      </c>
      <c r="B56" s="32"/>
      <c r="C56" s="32"/>
      <c r="D56" s="32"/>
      <c r="E56" s="20"/>
      <c r="F56" s="9">
        <f>G56+H56+I56</f>
        <v>6906.9</v>
      </c>
      <c r="G56" s="9">
        <v>6906.9</v>
      </c>
      <c r="H56" s="9">
        <v>0</v>
      </c>
      <c r="I56" s="9">
        <v>0</v>
      </c>
      <c r="J56" s="7"/>
      <c r="K56" s="9">
        <f t="shared" si="10"/>
        <v>4971</v>
      </c>
      <c r="L56" s="9">
        <v>4971</v>
      </c>
      <c r="M56" s="9">
        <v>0</v>
      </c>
      <c r="N56" s="9">
        <v>0</v>
      </c>
      <c r="O56" s="8">
        <f t="shared" si="3"/>
        <v>71.971506754115453</v>
      </c>
    </row>
    <row r="57" spans="1:16" x14ac:dyDescent="0.2">
      <c r="A57" s="41" t="s">
        <v>0</v>
      </c>
      <c r="B57" s="42"/>
      <c r="C57" s="42"/>
      <c r="D57" s="42"/>
      <c r="E57" s="43"/>
      <c r="F57" s="11">
        <f>F43+F12+F49+F53</f>
        <v>175400.33906999999</v>
      </c>
      <c r="G57" s="11">
        <f t="shared" ref="G57:N57" si="28">G43+G12+G49+G53</f>
        <v>68378.434559999994</v>
      </c>
      <c r="H57" s="11">
        <f t="shared" si="28"/>
        <v>36544.37558</v>
      </c>
      <c r="I57" s="11">
        <f t="shared" si="28"/>
        <v>70477.52893</v>
      </c>
      <c r="J57" s="11" t="e">
        <f t="shared" si="28"/>
        <v>#REF!</v>
      </c>
      <c r="K57" s="11">
        <f t="shared" si="28"/>
        <v>131480.57461000001</v>
      </c>
      <c r="L57" s="11">
        <f t="shared" si="28"/>
        <v>29195.032800000001</v>
      </c>
      <c r="M57" s="11">
        <f>M43+M12+M49+M53</f>
        <v>32341.675540000004</v>
      </c>
      <c r="N57" s="11">
        <f t="shared" si="28"/>
        <v>69943.866269999999</v>
      </c>
      <c r="O57" s="8">
        <f t="shared" si="3"/>
        <v>74.960273912314292</v>
      </c>
      <c r="P57" s="1"/>
    </row>
  </sheetData>
  <mergeCells count="55">
    <mergeCell ref="A55:D55"/>
    <mergeCell ref="A56:D56"/>
    <mergeCell ref="A57:E57"/>
    <mergeCell ref="A50:D50"/>
    <mergeCell ref="A51:D51"/>
    <mergeCell ref="A52:D52"/>
    <mergeCell ref="A53:D53"/>
    <mergeCell ref="A54:D54"/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18:D18"/>
    <mergeCell ref="A19:D19"/>
    <mergeCell ref="A20:D20"/>
    <mergeCell ref="A36:D36"/>
    <mergeCell ref="A22:D22"/>
    <mergeCell ref="A37:D37"/>
    <mergeCell ref="A25:D25"/>
    <mergeCell ref="A38:D38"/>
    <mergeCell ref="A35:D35"/>
    <mergeCell ref="A23:D23"/>
    <mergeCell ref="A24:D24"/>
    <mergeCell ref="A26:D26"/>
    <mergeCell ref="A39:D39"/>
    <mergeCell ref="A17:D17"/>
    <mergeCell ref="A12:E12"/>
    <mergeCell ref="A16:D16"/>
    <mergeCell ref="A34:D34"/>
    <mergeCell ref="A13:D13"/>
    <mergeCell ref="A14:D14"/>
    <mergeCell ref="A15:D15"/>
    <mergeCell ref="A32:D32"/>
    <mergeCell ref="A33:D33"/>
    <mergeCell ref="A30:D30"/>
    <mergeCell ref="A31:D31"/>
    <mergeCell ref="A29:D29"/>
    <mergeCell ref="A27:D27"/>
    <mergeCell ref="A28:D28"/>
    <mergeCell ref="A21:D21"/>
    <mergeCell ref="A5:O6"/>
    <mergeCell ref="A7:O7"/>
    <mergeCell ref="K10:K11"/>
    <mergeCell ref="L10:N10"/>
    <mergeCell ref="O10:O11"/>
    <mergeCell ref="A10:E11"/>
    <mergeCell ref="F10:F11"/>
    <mergeCell ref="G10:J10"/>
    <mergeCell ref="B8:M8"/>
  </mergeCells>
  <pageMargins left="0.51181102362204722" right="0" top="0.9055118110236221" bottom="0.51181102362204722" header="0.51181102362204722" footer="0.51181102362204722"/>
  <pageSetup paperSize="9" scale="50" firstPageNumber="50" orientation="portrait" useFirstPageNumber="1" r:id="rId1"/>
  <headerFooter alignWithMargins="0">
    <oddHeader>&amp;C&amp;P</oddHeader>
  </headerFooter>
  <ignoredErrors>
    <ignoredError sqref="K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2024-02-29T01:32:39Z</cp:lastPrinted>
  <dcterms:created xsi:type="dcterms:W3CDTF">1996-10-08T23:32:33Z</dcterms:created>
  <dcterms:modified xsi:type="dcterms:W3CDTF">2024-02-29T01:32:40Z</dcterms:modified>
</cp:coreProperties>
</file>