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исполнение 2023\"/>
    </mc:Choice>
  </mc:AlternateContent>
  <bookViews>
    <workbookView xWindow="0" yWindow="0" windowWidth="28800" windowHeight="11835"/>
  </bookViews>
  <sheets>
    <sheet name="2023" sheetId="1" r:id="rId1"/>
  </sheets>
  <definedNames>
    <definedName name="_xlnm._FilterDatabase" localSheetId="0" hidden="1">'2023'!$A$11:$I$230</definedName>
    <definedName name="_xlnm.Print_Area" localSheetId="0">'2023'!$A$1:$I$1046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5" i="1" l="1"/>
  <c r="H559" i="1"/>
  <c r="H244" i="1" l="1"/>
  <c r="I244" i="1" s="1"/>
  <c r="H189" i="1"/>
  <c r="I189" i="1" s="1"/>
  <c r="H172" i="1"/>
  <c r="H62" i="1"/>
  <c r="I62" i="1" s="1"/>
  <c r="H39" i="1"/>
  <c r="I39" i="1" s="1"/>
  <c r="I1046" i="1"/>
  <c r="I1045" i="1"/>
  <c r="I1043" i="1"/>
  <c r="I1042" i="1"/>
  <c r="I1040" i="1"/>
  <c r="I1039" i="1"/>
  <c r="I1038" i="1"/>
  <c r="I1036" i="1"/>
  <c r="I1035" i="1"/>
  <c r="I1034" i="1"/>
  <c r="I1023" i="1"/>
  <c r="I1020" i="1"/>
  <c r="I1016" i="1"/>
  <c r="I1014" i="1"/>
  <c r="I1013" i="1"/>
  <c r="I998" i="1"/>
  <c r="I997" i="1"/>
  <c r="I996" i="1"/>
  <c r="I995" i="1"/>
  <c r="I989" i="1"/>
  <c r="I987" i="1"/>
  <c r="I985" i="1"/>
  <c r="I983" i="1"/>
  <c r="I982" i="1"/>
  <c r="I981" i="1"/>
  <c r="I977" i="1"/>
  <c r="I968" i="1"/>
  <c r="I966" i="1"/>
  <c r="I964" i="1"/>
  <c r="I958" i="1"/>
  <c r="I956" i="1"/>
  <c r="I954" i="1"/>
  <c r="I948" i="1"/>
  <c r="I947" i="1"/>
  <c r="I945" i="1"/>
  <c r="I942" i="1"/>
  <c r="I941" i="1"/>
  <c r="I939" i="1"/>
  <c r="I938" i="1"/>
  <c r="I935" i="1"/>
  <c r="I927" i="1"/>
  <c r="I926" i="1"/>
  <c r="I925" i="1"/>
  <c r="I918" i="1"/>
  <c r="I916" i="1"/>
  <c r="I913" i="1"/>
  <c r="I911" i="1"/>
  <c r="I909" i="1"/>
  <c r="I907" i="1"/>
  <c r="I905" i="1"/>
  <c r="I904" i="1"/>
  <c r="I901" i="1"/>
  <c r="I898" i="1"/>
  <c r="I896" i="1"/>
  <c r="I894" i="1"/>
  <c r="I892" i="1"/>
  <c r="I890" i="1"/>
  <c r="I888" i="1"/>
  <c r="I886" i="1"/>
  <c r="I884" i="1"/>
  <c r="I882" i="1"/>
  <c r="I880" i="1"/>
  <c r="I878" i="1"/>
  <c r="I876" i="1"/>
  <c r="I874" i="1"/>
  <c r="I872" i="1"/>
  <c r="I870" i="1"/>
  <c r="I869" i="1"/>
  <c r="I868" i="1"/>
  <c r="I867" i="1"/>
  <c r="I866" i="1"/>
  <c r="I865" i="1"/>
  <c r="I863" i="1"/>
  <c r="I861" i="1"/>
  <c r="I859" i="1"/>
  <c r="I853" i="1"/>
  <c r="I851" i="1"/>
  <c r="I849" i="1"/>
  <c r="I847" i="1"/>
  <c r="I845" i="1"/>
  <c r="I843" i="1"/>
  <c r="I838" i="1"/>
  <c r="I836" i="1"/>
  <c r="I833" i="1"/>
  <c r="I826" i="1"/>
  <c r="I820" i="1"/>
  <c r="I816" i="1"/>
  <c r="I813" i="1"/>
  <c r="I811" i="1"/>
  <c r="I809" i="1"/>
  <c r="I807" i="1"/>
  <c r="I806" i="1"/>
  <c r="I804" i="1"/>
  <c r="I799" i="1"/>
  <c r="I794" i="1"/>
  <c r="I793" i="1"/>
  <c r="I788" i="1"/>
  <c r="I773" i="1"/>
  <c r="I767" i="1"/>
  <c r="I765" i="1"/>
  <c r="I758" i="1"/>
  <c r="I754" i="1"/>
  <c r="I750" i="1"/>
  <c r="I748" i="1"/>
  <c r="I747" i="1"/>
  <c r="I745" i="1"/>
  <c r="I743" i="1"/>
  <c r="I741" i="1"/>
  <c r="I740" i="1"/>
  <c r="I739" i="1"/>
  <c r="I736" i="1"/>
  <c r="I726" i="1"/>
  <c r="I720" i="1"/>
  <c r="I714" i="1"/>
  <c r="I713" i="1"/>
  <c r="I712" i="1"/>
  <c r="I710" i="1"/>
  <c r="I709" i="1"/>
  <c r="I706" i="1"/>
  <c r="I705" i="1"/>
  <c r="I704" i="1"/>
  <c r="I702" i="1"/>
  <c r="I701" i="1"/>
  <c r="I700" i="1"/>
  <c r="I699" i="1"/>
  <c r="I698" i="1"/>
  <c r="I696" i="1"/>
  <c r="I695" i="1"/>
  <c r="I693" i="1"/>
  <c r="I691" i="1"/>
  <c r="I689" i="1"/>
  <c r="I687" i="1"/>
  <c r="I684" i="1"/>
  <c r="I682" i="1"/>
  <c r="I680" i="1"/>
  <c r="I678" i="1"/>
  <c r="I674" i="1"/>
  <c r="I666" i="1"/>
  <c r="I665" i="1"/>
  <c r="I660" i="1"/>
  <c r="I658" i="1"/>
  <c r="I657" i="1"/>
  <c r="I654" i="1"/>
  <c r="I652" i="1"/>
  <c r="I651" i="1"/>
  <c r="I649" i="1"/>
  <c r="I647" i="1"/>
  <c r="I646" i="1"/>
  <c r="I644" i="1"/>
  <c r="I643" i="1"/>
  <c r="I642" i="1"/>
  <c r="I641" i="1"/>
  <c r="I639" i="1"/>
  <c r="I638" i="1"/>
  <c r="I636" i="1"/>
  <c r="I634" i="1"/>
  <c r="I632" i="1"/>
  <c r="I631" i="1"/>
  <c r="I630" i="1"/>
  <c r="I628" i="1"/>
  <c r="I627" i="1"/>
  <c r="I625" i="1"/>
  <c r="I624" i="1"/>
  <c r="I622" i="1"/>
  <c r="I620" i="1"/>
  <c r="I619" i="1"/>
  <c r="I614" i="1"/>
  <c r="I613" i="1"/>
  <c r="I608" i="1"/>
  <c r="I607" i="1"/>
  <c r="I605" i="1"/>
  <c r="I603" i="1"/>
  <c r="I601" i="1"/>
  <c r="I600" i="1"/>
  <c r="I598" i="1"/>
  <c r="I597" i="1"/>
  <c r="I595" i="1"/>
  <c r="I594" i="1"/>
  <c r="I590" i="1"/>
  <c r="I589" i="1"/>
  <c r="I587" i="1"/>
  <c r="I586" i="1"/>
  <c r="I584" i="1"/>
  <c r="I583" i="1"/>
  <c r="I581" i="1"/>
  <c r="I579" i="1"/>
  <c r="I578" i="1"/>
  <c r="I574" i="1"/>
  <c r="I572" i="1"/>
  <c r="I571" i="1"/>
  <c r="I569" i="1"/>
  <c r="I568" i="1"/>
  <c r="I567" i="1"/>
  <c r="I565" i="1"/>
  <c r="I564" i="1"/>
  <c r="I562" i="1"/>
  <c r="I561" i="1"/>
  <c r="I560" i="1"/>
  <c r="I558" i="1"/>
  <c r="I557" i="1"/>
  <c r="I555" i="1"/>
  <c r="I554" i="1"/>
  <c r="I552" i="1"/>
  <c r="I551" i="1"/>
  <c r="I549" i="1"/>
  <c r="I548" i="1"/>
  <c r="I538" i="1"/>
  <c r="I537" i="1"/>
  <c r="I532" i="1"/>
  <c r="I531" i="1"/>
  <c r="I529" i="1"/>
  <c r="I527" i="1"/>
  <c r="I525" i="1"/>
  <c r="I524" i="1"/>
  <c r="I522" i="1"/>
  <c r="I521" i="1"/>
  <c r="I519" i="1"/>
  <c r="I517" i="1"/>
  <c r="I516" i="1"/>
  <c r="I515" i="1"/>
  <c r="I514" i="1"/>
  <c r="I512" i="1"/>
  <c r="I511" i="1"/>
  <c r="I509" i="1"/>
  <c r="I508" i="1"/>
  <c r="I506" i="1"/>
  <c r="I505" i="1"/>
  <c r="I504" i="1"/>
  <c r="I502" i="1"/>
  <c r="I500" i="1"/>
  <c r="I499" i="1"/>
  <c r="I497" i="1"/>
  <c r="I496" i="1"/>
  <c r="I494" i="1"/>
  <c r="I493" i="1"/>
  <c r="I483" i="1"/>
  <c r="I482" i="1"/>
  <c r="I477" i="1"/>
  <c r="I475" i="1"/>
  <c r="I474" i="1"/>
  <c r="I472" i="1"/>
  <c r="I469" i="1"/>
  <c r="I467" i="1"/>
  <c r="I465" i="1"/>
  <c r="I464" i="1"/>
  <c r="I463" i="1"/>
  <c r="I461" i="1"/>
  <c r="I460" i="1"/>
  <c r="I458" i="1"/>
  <c r="I457" i="1"/>
  <c r="I455" i="1"/>
  <c r="I454" i="1"/>
  <c r="I452" i="1"/>
  <c r="I451" i="1"/>
  <c r="I445" i="1"/>
  <c r="I444" i="1"/>
  <c r="I443" i="1"/>
  <c r="I436" i="1"/>
  <c r="I431" i="1"/>
  <c r="I429" i="1"/>
  <c r="I427" i="1"/>
  <c r="I423" i="1"/>
  <c r="I420" i="1"/>
  <c r="I418" i="1"/>
  <c r="I415" i="1"/>
  <c r="I414" i="1"/>
  <c r="I413" i="1"/>
  <c r="I406" i="1"/>
  <c r="I404" i="1"/>
  <c r="I399" i="1"/>
  <c r="I397" i="1"/>
  <c r="I396" i="1"/>
  <c r="I393" i="1"/>
  <c r="I391" i="1"/>
  <c r="I389" i="1"/>
  <c r="I387" i="1"/>
  <c r="I385" i="1"/>
  <c r="I383" i="1"/>
  <c r="I380" i="1"/>
  <c r="I378" i="1"/>
  <c r="I376" i="1"/>
  <c r="I374" i="1"/>
  <c r="I373" i="1"/>
  <c r="I371" i="1"/>
  <c r="I369" i="1"/>
  <c r="I367" i="1"/>
  <c r="I360" i="1"/>
  <c r="I355" i="1"/>
  <c r="I350" i="1"/>
  <c r="I348" i="1"/>
  <c r="I346" i="1"/>
  <c r="I342" i="1"/>
  <c r="I339" i="1"/>
  <c r="I334" i="1"/>
  <c r="I332" i="1"/>
  <c r="I330" i="1"/>
  <c r="I328" i="1"/>
  <c r="I326" i="1"/>
  <c r="I325" i="1"/>
  <c r="I323" i="1"/>
  <c r="I321" i="1"/>
  <c r="I319" i="1"/>
  <c r="I317" i="1"/>
  <c r="I314" i="1"/>
  <c r="I312" i="1"/>
  <c r="I310" i="1"/>
  <c r="I308" i="1"/>
  <c r="I306" i="1"/>
  <c r="I304" i="1"/>
  <c r="I302" i="1"/>
  <c r="I300" i="1"/>
  <c r="I296" i="1"/>
  <c r="I294" i="1"/>
  <c r="I292" i="1"/>
  <c r="I290" i="1"/>
  <c r="I288" i="1"/>
  <c r="I286" i="1"/>
  <c r="I284" i="1"/>
  <c r="I282" i="1"/>
  <c r="I280" i="1"/>
  <c r="I270" i="1"/>
  <c r="I265" i="1"/>
  <c r="I261" i="1"/>
  <c r="I259" i="1"/>
  <c r="I258" i="1"/>
  <c r="I256" i="1"/>
  <c r="I255" i="1"/>
  <c r="I253" i="1"/>
  <c r="I252" i="1"/>
  <c r="I251" i="1"/>
  <c r="I249" i="1"/>
  <c r="I248" i="1"/>
  <c r="I247" i="1"/>
  <c r="I245" i="1"/>
  <c r="I241" i="1"/>
  <c r="I240" i="1"/>
  <c r="I239" i="1"/>
  <c r="I223" i="1"/>
  <c r="I218" i="1"/>
  <c r="I216" i="1"/>
  <c r="I212" i="1"/>
  <c r="I211" i="1"/>
  <c r="I210" i="1"/>
  <c r="I205" i="1"/>
  <c r="I199" i="1"/>
  <c r="I198" i="1"/>
  <c r="I196" i="1"/>
  <c r="I194" i="1"/>
  <c r="I190" i="1"/>
  <c r="I187" i="1"/>
  <c r="I185" i="1"/>
  <c r="I184" i="1"/>
  <c r="I182" i="1"/>
  <c r="I178" i="1"/>
  <c r="I176" i="1"/>
  <c r="I168" i="1"/>
  <c r="I167" i="1"/>
  <c r="I161" i="1"/>
  <c r="I157" i="1"/>
  <c r="I151" i="1"/>
  <c r="I147" i="1"/>
  <c r="I144" i="1"/>
  <c r="I138" i="1"/>
  <c r="I135" i="1"/>
  <c r="I131" i="1"/>
  <c r="I128" i="1"/>
  <c r="I122" i="1"/>
  <c r="I121" i="1"/>
  <c r="I120" i="1"/>
  <c r="I118" i="1"/>
  <c r="I117" i="1"/>
  <c r="I110" i="1"/>
  <c r="I108" i="1"/>
  <c r="I106" i="1"/>
  <c r="I105" i="1"/>
  <c r="I104" i="1"/>
  <c r="I101" i="1"/>
  <c r="I100" i="1"/>
  <c r="I99" i="1"/>
  <c r="I98" i="1"/>
  <c r="I97" i="1"/>
  <c r="I96" i="1"/>
  <c r="I95" i="1"/>
  <c r="I93" i="1"/>
  <c r="I92" i="1"/>
  <c r="I89" i="1"/>
  <c r="I87" i="1"/>
  <c r="I86" i="1"/>
  <c r="I82" i="1"/>
  <c r="I77" i="1"/>
  <c r="I72" i="1"/>
  <c r="I68" i="1"/>
  <c r="I65" i="1"/>
  <c r="I64" i="1"/>
  <c r="I63" i="1"/>
  <c r="I60" i="1"/>
  <c r="I58" i="1"/>
  <c r="I57" i="1"/>
  <c r="I56" i="1"/>
  <c r="I53" i="1"/>
  <c r="I52" i="1"/>
  <c r="I49" i="1"/>
  <c r="I47" i="1"/>
  <c r="I46" i="1"/>
  <c r="I43" i="1"/>
  <c r="I41" i="1"/>
  <c r="I40" i="1"/>
  <c r="I38" i="1"/>
  <c r="I37" i="1"/>
  <c r="I35" i="1"/>
  <c r="I32" i="1"/>
  <c r="I31" i="1"/>
  <c r="I30" i="1"/>
  <c r="I24" i="1"/>
  <c r="I19" i="1"/>
  <c r="I18" i="1"/>
  <c r="I17" i="1"/>
  <c r="H1044" i="1"/>
  <c r="I1044" i="1" s="1"/>
  <c r="H1041" i="1"/>
  <c r="I1041" i="1" s="1"/>
  <c r="H1037" i="1"/>
  <c r="I1037" i="1" s="1"/>
  <c r="H1033" i="1"/>
  <c r="I1033" i="1" s="1"/>
  <c r="H1022" i="1"/>
  <c r="I1022" i="1" s="1"/>
  <c r="H1019" i="1"/>
  <c r="I1019" i="1" s="1"/>
  <c r="H1015" i="1"/>
  <c r="I1015" i="1" s="1"/>
  <c r="H1012" i="1"/>
  <c r="I1012" i="1" s="1"/>
  <c r="I1007" i="1"/>
  <c r="H1000" i="1"/>
  <c r="H994" i="1"/>
  <c r="I994" i="1" s="1"/>
  <c r="H988" i="1"/>
  <c r="I988" i="1" s="1"/>
  <c r="H986" i="1"/>
  <c r="I986" i="1" s="1"/>
  <c r="H980" i="1"/>
  <c r="H976" i="1"/>
  <c r="I976" i="1" s="1"/>
  <c r="H967" i="1"/>
  <c r="I967" i="1" s="1"/>
  <c r="H965" i="1"/>
  <c r="I965" i="1" s="1"/>
  <c r="H963" i="1"/>
  <c r="I963" i="1" s="1"/>
  <c r="H957" i="1"/>
  <c r="I957" i="1" s="1"/>
  <c r="H955" i="1"/>
  <c r="I955" i="1" s="1"/>
  <c r="H953" i="1"/>
  <c r="I953" i="1" s="1"/>
  <c r="H946" i="1"/>
  <c r="I946" i="1" s="1"/>
  <c r="H944" i="1"/>
  <c r="I944" i="1" s="1"/>
  <c r="H943" i="1"/>
  <c r="I943" i="1" s="1"/>
  <c r="H937" i="1"/>
  <c r="I937" i="1" s="1"/>
  <c r="I934" i="1"/>
  <c r="H933" i="1"/>
  <c r="I933" i="1" s="1"/>
  <c r="H931" i="1"/>
  <c r="I931" i="1" s="1"/>
  <c r="H924" i="1"/>
  <c r="H917" i="1"/>
  <c r="I917" i="1" s="1"/>
  <c r="H915" i="1"/>
  <c r="I915" i="1" s="1"/>
  <c r="H912" i="1"/>
  <c r="H910" i="1"/>
  <c r="I910" i="1" s="1"/>
  <c r="H908" i="1"/>
  <c r="I908" i="1" s="1"/>
  <c r="H906" i="1"/>
  <c r="I906" i="1" s="1"/>
  <c r="H903" i="1"/>
  <c r="I903" i="1" s="1"/>
  <c r="H900" i="1"/>
  <c r="I900" i="1" s="1"/>
  <c r="H897" i="1"/>
  <c r="I897" i="1" s="1"/>
  <c r="H895" i="1"/>
  <c r="H893" i="1"/>
  <c r="I893" i="1" s="1"/>
  <c r="H891" i="1"/>
  <c r="I891" i="1" s="1"/>
  <c r="H889" i="1"/>
  <c r="I889" i="1" s="1"/>
  <c r="H887" i="1"/>
  <c r="I887" i="1" s="1"/>
  <c r="H885" i="1"/>
  <c r="I885" i="1" s="1"/>
  <c r="H883" i="1"/>
  <c r="I883" i="1" s="1"/>
  <c r="H881" i="1"/>
  <c r="I881" i="1" s="1"/>
  <c r="H879" i="1"/>
  <c r="I879" i="1" s="1"/>
  <c r="H877" i="1"/>
  <c r="I877" i="1" s="1"/>
  <c r="H875" i="1"/>
  <c r="I875" i="1" s="1"/>
  <c r="H873" i="1"/>
  <c r="I873" i="1" s="1"/>
  <c r="H871" i="1"/>
  <c r="I871" i="1" s="1"/>
  <c r="H864" i="1"/>
  <c r="I864" i="1" s="1"/>
  <c r="H862" i="1"/>
  <c r="I862" i="1" s="1"/>
  <c r="H860" i="1"/>
  <c r="I860" i="1" s="1"/>
  <c r="H858" i="1"/>
  <c r="H852" i="1"/>
  <c r="I852" i="1" s="1"/>
  <c r="H850" i="1"/>
  <c r="I850" i="1" s="1"/>
  <c r="H848" i="1"/>
  <c r="I848" i="1" s="1"/>
  <c r="H846" i="1"/>
  <c r="I846" i="1" s="1"/>
  <c r="H844" i="1"/>
  <c r="I844" i="1" s="1"/>
  <c r="H842" i="1"/>
  <c r="I842" i="1" s="1"/>
  <c r="H837" i="1"/>
  <c r="I837" i="1" s="1"/>
  <c r="H835" i="1"/>
  <c r="H832" i="1"/>
  <c r="I832" i="1" s="1"/>
  <c r="H825" i="1"/>
  <c r="I825" i="1" s="1"/>
  <c r="H819" i="1"/>
  <c r="I819" i="1" s="1"/>
  <c r="H815" i="1"/>
  <c r="I815" i="1" s="1"/>
  <c r="H812" i="1"/>
  <c r="I812" i="1" s="1"/>
  <c r="H810" i="1"/>
  <c r="H808" i="1"/>
  <c r="I808" i="1" s="1"/>
  <c r="H805" i="1"/>
  <c r="I805" i="1" s="1"/>
  <c r="H803" i="1"/>
  <c r="I803" i="1" s="1"/>
  <c r="H798" i="1"/>
  <c r="I798" i="1" s="1"/>
  <c r="I796" i="1"/>
  <c r="H792" i="1"/>
  <c r="I792" i="1" s="1"/>
  <c r="H787" i="1"/>
  <c r="I787" i="1" s="1"/>
  <c r="H783" i="1"/>
  <c r="H772" i="1"/>
  <c r="I772" i="1" s="1"/>
  <c r="H766" i="1"/>
  <c r="I766" i="1" s="1"/>
  <c r="H764" i="1"/>
  <c r="I764" i="1" s="1"/>
  <c r="H757" i="1"/>
  <c r="H756" i="1" s="1"/>
  <c r="H753" i="1"/>
  <c r="I753" i="1" s="1"/>
  <c r="H749" i="1"/>
  <c r="I749" i="1" s="1"/>
  <c r="H746" i="1"/>
  <c r="I746" i="1" s="1"/>
  <c r="H744" i="1"/>
  <c r="H738" i="1"/>
  <c r="I738" i="1" s="1"/>
  <c r="H735" i="1"/>
  <c r="I735" i="1" s="1"/>
  <c r="H724" i="1"/>
  <c r="H719" i="1"/>
  <c r="H711" i="1"/>
  <c r="I711" i="1" s="1"/>
  <c r="H708" i="1"/>
  <c r="H703" i="1"/>
  <c r="I703" i="1" s="1"/>
  <c r="H697" i="1"/>
  <c r="H694" i="1"/>
  <c r="I694" i="1" s="1"/>
  <c r="H692" i="1"/>
  <c r="I692" i="1" s="1"/>
  <c r="H690" i="1"/>
  <c r="I690" i="1" s="1"/>
  <c r="H688" i="1"/>
  <c r="I688" i="1" s="1"/>
  <c r="H686" i="1"/>
  <c r="I686" i="1" s="1"/>
  <c r="H683" i="1"/>
  <c r="I683" i="1" s="1"/>
  <c r="H681" i="1"/>
  <c r="I681" i="1" s="1"/>
  <c r="H679" i="1"/>
  <c r="I679" i="1" s="1"/>
  <c r="H677" i="1"/>
  <c r="I677" i="1" s="1"/>
  <c r="I675" i="1"/>
  <c r="I673" i="1"/>
  <c r="H664" i="1"/>
  <c r="I664" i="1" s="1"/>
  <c r="H659" i="1"/>
  <c r="I659" i="1" s="1"/>
  <c r="H656" i="1"/>
  <c r="H653" i="1"/>
  <c r="I653" i="1" s="1"/>
  <c r="H650" i="1"/>
  <c r="I650" i="1" s="1"/>
  <c r="H648" i="1"/>
  <c r="I648" i="1" s="1"/>
  <c r="H645" i="1"/>
  <c r="I645" i="1" s="1"/>
  <c r="H640" i="1"/>
  <c r="I640" i="1" s="1"/>
  <c r="H637" i="1"/>
  <c r="I637" i="1" s="1"/>
  <c r="H635" i="1"/>
  <c r="I635" i="1" s="1"/>
  <c r="H633" i="1"/>
  <c r="I633" i="1" s="1"/>
  <c r="H629" i="1"/>
  <c r="I629" i="1" s="1"/>
  <c r="H626" i="1"/>
  <c r="I626" i="1" s="1"/>
  <c r="H623" i="1"/>
  <c r="I623" i="1" s="1"/>
  <c r="H621" i="1"/>
  <c r="I621" i="1" s="1"/>
  <c r="H618" i="1"/>
  <c r="I618" i="1" s="1"/>
  <c r="H612" i="1"/>
  <c r="H606" i="1"/>
  <c r="I606" i="1" s="1"/>
  <c r="H604" i="1"/>
  <c r="I604" i="1" s="1"/>
  <c r="H602" i="1"/>
  <c r="I602" i="1" s="1"/>
  <c r="H599" i="1"/>
  <c r="I599" i="1" s="1"/>
  <c r="H596" i="1"/>
  <c r="I596" i="1" s="1"/>
  <c r="H593" i="1"/>
  <c r="I593" i="1" s="1"/>
  <c r="H591" i="1"/>
  <c r="I591" i="1" s="1"/>
  <c r="H588" i="1"/>
  <c r="I588" i="1" s="1"/>
  <c r="H585" i="1"/>
  <c r="I585" i="1" s="1"/>
  <c r="H582" i="1"/>
  <c r="I582" i="1" s="1"/>
  <c r="H580" i="1"/>
  <c r="I580" i="1" s="1"/>
  <c r="H577" i="1"/>
  <c r="I577" i="1" s="1"/>
  <c r="H576" i="1"/>
  <c r="H573" i="1"/>
  <c r="I573" i="1" s="1"/>
  <c r="H566" i="1"/>
  <c r="I566" i="1" s="1"/>
  <c r="H563" i="1"/>
  <c r="I563" i="1" s="1"/>
  <c r="H556" i="1"/>
  <c r="I556" i="1" s="1"/>
  <c r="H553" i="1"/>
  <c r="I553" i="1" s="1"/>
  <c r="H550" i="1"/>
  <c r="I550" i="1" s="1"/>
  <c r="H547" i="1"/>
  <c r="I547" i="1" s="1"/>
  <c r="H544" i="1"/>
  <c r="H536" i="1"/>
  <c r="H530" i="1"/>
  <c r="I530" i="1" s="1"/>
  <c r="H528" i="1"/>
  <c r="I528" i="1" s="1"/>
  <c r="H526" i="1"/>
  <c r="I526" i="1" s="1"/>
  <c r="H523" i="1"/>
  <c r="I523" i="1" s="1"/>
  <c r="H520" i="1"/>
  <c r="I520" i="1" s="1"/>
  <c r="H518" i="1"/>
  <c r="I518" i="1" s="1"/>
  <c r="H513" i="1"/>
  <c r="I513" i="1" s="1"/>
  <c r="H510" i="1"/>
  <c r="I510" i="1" s="1"/>
  <c r="H507" i="1"/>
  <c r="I507" i="1" s="1"/>
  <c r="H503" i="1"/>
  <c r="I503" i="1" s="1"/>
  <c r="H501" i="1"/>
  <c r="I501" i="1" s="1"/>
  <c r="H498" i="1"/>
  <c r="I498" i="1" s="1"/>
  <c r="H495" i="1"/>
  <c r="I495" i="1" s="1"/>
  <c r="H492" i="1"/>
  <c r="I492" i="1" s="1"/>
  <c r="H481" i="1"/>
  <c r="I481" i="1" s="1"/>
  <c r="H476" i="1"/>
  <c r="I476" i="1" s="1"/>
  <c r="H473" i="1"/>
  <c r="I473" i="1" s="1"/>
  <c r="H471" i="1"/>
  <c r="I471" i="1" s="1"/>
  <c r="H470" i="1"/>
  <c r="I470" i="1" s="1"/>
  <c r="H466" i="1"/>
  <c r="I466" i="1" s="1"/>
  <c r="H462" i="1"/>
  <c r="I462" i="1" s="1"/>
  <c r="H459" i="1"/>
  <c r="I459" i="1" s="1"/>
  <c r="H456" i="1"/>
  <c r="I456" i="1" s="1"/>
  <c r="H453" i="1"/>
  <c r="I453" i="1" s="1"/>
  <c r="H450" i="1"/>
  <c r="H442" i="1"/>
  <c r="I442" i="1" s="1"/>
  <c r="H435" i="1"/>
  <c r="I435" i="1" s="1"/>
  <c r="H430" i="1"/>
  <c r="I430" i="1" s="1"/>
  <c r="H428" i="1"/>
  <c r="I428" i="1" s="1"/>
  <c r="H426" i="1"/>
  <c r="I426" i="1" s="1"/>
  <c r="H425" i="1"/>
  <c r="H424" i="1" s="1"/>
  <c r="I424" i="1" s="1"/>
  <c r="H422" i="1"/>
  <c r="H419" i="1"/>
  <c r="I419" i="1" s="1"/>
  <c r="H417" i="1"/>
  <c r="I417" i="1" s="1"/>
  <c r="H412" i="1"/>
  <c r="H405" i="1"/>
  <c r="I405" i="1" s="1"/>
  <c r="H403" i="1"/>
  <c r="I403" i="1" s="1"/>
  <c r="H398" i="1"/>
  <c r="I398" i="1" s="1"/>
  <c r="H395" i="1"/>
  <c r="H392" i="1"/>
  <c r="I392" i="1" s="1"/>
  <c r="H390" i="1"/>
  <c r="I390" i="1" s="1"/>
  <c r="H388" i="1"/>
  <c r="I388" i="1" s="1"/>
  <c r="H386" i="1"/>
  <c r="I386" i="1" s="1"/>
  <c r="H384" i="1"/>
  <c r="I384" i="1" s="1"/>
  <c r="H382" i="1"/>
  <c r="I382" i="1" s="1"/>
  <c r="H379" i="1"/>
  <c r="I379" i="1" s="1"/>
  <c r="H377" i="1"/>
  <c r="I377" i="1" s="1"/>
  <c r="H375" i="1"/>
  <c r="I375" i="1" s="1"/>
  <c r="H372" i="1"/>
  <c r="I372" i="1" s="1"/>
  <c r="H370" i="1"/>
  <c r="I370" i="1" s="1"/>
  <c r="H368" i="1"/>
  <c r="I368" i="1" s="1"/>
  <c r="H366" i="1"/>
  <c r="I366" i="1" s="1"/>
  <c r="H359" i="1"/>
  <c r="I359" i="1" s="1"/>
  <c r="H354" i="1"/>
  <c r="I354" i="1" s="1"/>
  <c r="H349" i="1"/>
  <c r="I349" i="1" s="1"/>
  <c r="H347" i="1"/>
  <c r="I347" i="1" s="1"/>
  <c r="H345" i="1"/>
  <c r="I345" i="1" s="1"/>
  <c r="H341" i="1"/>
  <c r="I341" i="1" s="1"/>
  <c r="H338" i="1"/>
  <c r="H337" i="1" s="1"/>
  <c r="I337" i="1" s="1"/>
  <c r="I333" i="1"/>
  <c r="H331" i="1"/>
  <c r="I331" i="1" s="1"/>
  <c r="H329" i="1"/>
  <c r="I329" i="1" s="1"/>
  <c r="H327" i="1"/>
  <c r="I327" i="1" s="1"/>
  <c r="H324" i="1"/>
  <c r="I324" i="1" s="1"/>
  <c r="H322" i="1"/>
  <c r="I322" i="1" s="1"/>
  <c r="H320" i="1"/>
  <c r="I320" i="1" s="1"/>
  <c r="H318" i="1"/>
  <c r="I318" i="1" s="1"/>
  <c r="H316" i="1"/>
  <c r="I316" i="1" s="1"/>
  <c r="H313" i="1"/>
  <c r="I313" i="1" s="1"/>
  <c r="H311" i="1"/>
  <c r="I311" i="1" s="1"/>
  <c r="H309" i="1"/>
  <c r="I309" i="1" s="1"/>
  <c r="H307" i="1"/>
  <c r="I307" i="1" s="1"/>
  <c r="H305" i="1"/>
  <c r="I305" i="1" s="1"/>
  <c r="H303" i="1"/>
  <c r="I303" i="1" s="1"/>
  <c r="H301" i="1"/>
  <c r="I301" i="1" s="1"/>
  <c r="H299" i="1"/>
  <c r="I299" i="1" s="1"/>
  <c r="H295" i="1"/>
  <c r="I295" i="1" s="1"/>
  <c r="H293" i="1"/>
  <c r="I293" i="1" s="1"/>
  <c r="H291" i="1"/>
  <c r="I291" i="1" s="1"/>
  <c r="H289" i="1"/>
  <c r="I289" i="1" s="1"/>
  <c r="H287" i="1"/>
  <c r="I287" i="1" s="1"/>
  <c r="H285" i="1"/>
  <c r="I285" i="1" s="1"/>
  <c r="H283" i="1"/>
  <c r="I283" i="1" s="1"/>
  <c r="H281" i="1"/>
  <c r="I281" i="1" s="1"/>
  <c r="H279" i="1"/>
  <c r="I279" i="1" s="1"/>
  <c r="H269" i="1"/>
  <c r="I269" i="1" s="1"/>
  <c r="H264" i="1"/>
  <c r="I264" i="1" s="1"/>
  <c r="H260" i="1"/>
  <c r="H257" i="1" s="1"/>
  <c r="H254" i="1"/>
  <c r="I254" i="1" s="1"/>
  <c r="H250" i="1"/>
  <c r="I250" i="1" s="1"/>
  <c r="H246" i="1"/>
  <c r="I246" i="1" s="1"/>
  <c r="H238" i="1"/>
  <c r="I238" i="1" s="1"/>
  <c r="I230" i="1"/>
  <c r="H222" i="1"/>
  <c r="I222" i="1" s="1"/>
  <c r="H217" i="1"/>
  <c r="I217" i="1" s="1"/>
  <c r="H215" i="1"/>
  <c r="I215" i="1" s="1"/>
  <c r="H209" i="1"/>
  <c r="H208" i="1" s="1"/>
  <c r="I208" i="1" s="1"/>
  <c r="H204" i="1"/>
  <c r="I204" i="1" s="1"/>
  <c r="H197" i="1"/>
  <c r="I197" i="1" s="1"/>
  <c r="H195" i="1"/>
  <c r="I195" i="1" s="1"/>
  <c r="H193" i="1"/>
  <c r="I193" i="1" s="1"/>
  <c r="I192" i="1"/>
  <c r="H186" i="1"/>
  <c r="I186" i="1" s="1"/>
  <c r="H183" i="1"/>
  <c r="H181" i="1"/>
  <c r="I181" i="1" s="1"/>
  <c r="H177" i="1"/>
  <c r="I177" i="1" s="1"/>
  <c r="H175" i="1"/>
  <c r="I175" i="1" s="1"/>
  <c r="I173" i="1"/>
  <c r="I170" i="1"/>
  <c r="H166" i="1"/>
  <c r="I166" i="1" s="1"/>
  <c r="H160" i="1"/>
  <c r="I160" i="1" s="1"/>
  <c r="H156" i="1"/>
  <c r="I156" i="1" s="1"/>
  <c r="H150" i="1"/>
  <c r="H149" i="1" s="1"/>
  <c r="I149" i="1" s="1"/>
  <c r="H146" i="1"/>
  <c r="I146" i="1" s="1"/>
  <c r="H143" i="1"/>
  <c r="I143" i="1" s="1"/>
  <c r="H137" i="1"/>
  <c r="I137" i="1" s="1"/>
  <c r="H136" i="1"/>
  <c r="I136" i="1" s="1"/>
  <c r="H134" i="1"/>
  <c r="I132" i="1"/>
  <c r="H127" i="1"/>
  <c r="H126" i="1" s="1"/>
  <c r="I126" i="1" s="1"/>
  <c r="H119" i="1"/>
  <c r="I119" i="1" s="1"/>
  <c r="H116" i="1"/>
  <c r="I116" i="1" s="1"/>
  <c r="H115" i="1"/>
  <c r="I115" i="1" s="1"/>
  <c r="H109" i="1"/>
  <c r="I109" i="1" s="1"/>
  <c r="H107" i="1"/>
  <c r="I107" i="1" s="1"/>
  <c r="H103" i="1"/>
  <c r="H94" i="1"/>
  <c r="I94" i="1" s="1"/>
  <c r="H91" i="1"/>
  <c r="I91" i="1" s="1"/>
  <c r="H88" i="1"/>
  <c r="I88" i="1" s="1"/>
  <c r="H85" i="1"/>
  <c r="I85" i="1" s="1"/>
  <c r="H81" i="1"/>
  <c r="H80" i="1" s="1"/>
  <c r="I80" i="1" s="1"/>
  <c r="H76" i="1"/>
  <c r="H75" i="1" s="1"/>
  <c r="I75" i="1" s="1"/>
  <c r="H71" i="1"/>
  <c r="I71" i="1" s="1"/>
  <c r="H67" i="1"/>
  <c r="I67" i="1" s="1"/>
  <c r="H59" i="1"/>
  <c r="I59" i="1" s="1"/>
  <c r="H55" i="1"/>
  <c r="H54" i="1" s="1"/>
  <c r="I54" i="1" s="1"/>
  <c r="H51" i="1"/>
  <c r="I51" i="1" s="1"/>
  <c r="H48" i="1"/>
  <c r="I48" i="1" s="1"/>
  <c r="H45" i="1"/>
  <c r="I45" i="1" s="1"/>
  <c r="H42" i="1"/>
  <c r="I42" i="1" s="1"/>
  <c r="H36" i="1"/>
  <c r="I36" i="1" s="1"/>
  <c r="H34" i="1"/>
  <c r="H29" i="1"/>
  <c r="H28" i="1" s="1"/>
  <c r="I28" i="1" s="1"/>
  <c r="H23" i="1"/>
  <c r="H22" i="1" s="1"/>
  <c r="I22" i="1" s="1"/>
  <c r="H16" i="1"/>
  <c r="H15" i="1" s="1"/>
  <c r="I15" i="1" s="1"/>
  <c r="I912" i="1" l="1"/>
  <c r="I895" i="1"/>
  <c r="I810" i="1"/>
  <c r="I697" i="1"/>
  <c r="H685" i="1"/>
  <c r="I685" i="1" s="1"/>
  <c r="I559" i="1"/>
  <c r="H315" i="1"/>
  <c r="I315" i="1" s="1"/>
  <c r="H771" i="1"/>
  <c r="H770" i="1" s="1"/>
  <c r="H221" i="1"/>
  <c r="H220" i="1" s="1"/>
  <c r="H219" i="1" s="1"/>
  <c r="I219" i="1" s="1"/>
  <c r="H655" i="1"/>
  <c r="I655" i="1" s="1"/>
  <c r="H155" i="1"/>
  <c r="I155" i="1" s="1"/>
  <c r="H402" i="1"/>
  <c r="I402" i="1" s="1"/>
  <c r="H416" i="1"/>
  <c r="I416" i="1" s="1"/>
  <c r="H66" i="1"/>
  <c r="I66" i="1" s="1"/>
  <c r="H763" i="1"/>
  <c r="H762" i="1" s="1"/>
  <c r="I172" i="1"/>
  <c r="H203" i="1"/>
  <c r="H201" i="1" s="1"/>
  <c r="I201" i="1" s="1"/>
  <c r="I81" i="1"/>
  <c r="H61" i="1"/>
  <c r="I61" i="1" s="1"/>
  <c r="H70" i="1"/>
  <c r="I70" i="1" s="1"/>
  <c r="H358" i="1"/>
  <c r="I358" i="1" s="1"/>
  <c r="H1018" i="1"/>
  <c r="I55" i="1"/>
  <c r="H841" i="1"/>
  <c r="I841" i="1" s="1"/>
  <c r="H340" i="1"/>
  <c r="I340" i="1" s="1"/>
  <c r="H441" i="1"/>
  <c r="I441" i="1" s="1"/>
  <c r="H468" i="1"/>
  <c r="I468" i="1" s="1"/>
  <c r="H752" i="1"/>
  <c r="I752" i="1" s="1"/>
  <c r="H914" i="1"/>
  <c r="I914" i="1" s="1"/>
  <c r="I338" i="1"/>
  <c r="H133" i="1"/>
  <c r="I133" i="1" s="1"/>
  <c r="H145" i="1"/>
  <c r="I145" i="1" s="1"/>
  <c r="H214" i="1"/>
  <c r="H213" i="1" s="1"/>
  <c r="I213" i="1" s="1"/>
  <c r="H802" i="1"/>
  <c r="I802" i="1" s="1"/>
  <c r="H834" i="1"/>
  <c r="I834" i="1" s="1"/>
  <c r="H33" i="1"/>
  <c r="I33" i="1" s="1"/>
  <c r="I29" i="1"/>
  <c r="H14" i="1"/>
  <c r="I14" i="1" s="1"/>
  <c r="I16" i="1"/>
  <c r="I257" i="1"/>
  <c r="I260" i="1"/>
  <c r="H817" i="1"/>
  <c r="I817" i="1" s="1"/>
  <c r="I818" i="1"/>
  <c r="H923" i="1"/>
  <c r="I923" i="1" s="1"/>
  <c r="I924" i="1"/>
  <c r="H575" i="1"/>
  <c r="I575" i="1" s="1"/>
  <c r="I576" i="1"/>
  <c r="H723" i="1"/>
  <c r="I724" i="1"/>
  <c r="H962" i="1"/>
  <c r="I962" i="1" s="1"/>
  <c r="I425" i="1"/>
  <c r="H114" i="1"/>
  <c r="I114" i="1" s="1"/>
  <c r="H180" i="1"/>
  <c r="I180" i="1" s="1"/>
  <c r="H262" i="1"/>
  <c r="I262" i="1" s="1"/>
  <c r="H344" i="1"/>
  <c r="H353" i="1"/>
  <c r="H394" i="1"/>
  <c r="I394" i="1" s="1"/>
  <c r="I395" i="1"/>
  <c r="H480" i="1"/>
  <c r="I480" i="1" s="1"/>
  <c r="H535" i="1"/>
  <c r="I535" i="1" s="1"/>
  <c r="I536" i="1"/>
  <c r="H611" i="1"/>
  <c r="I611" i="1" s="1"/>
  <c r="I612" i="1"/>
  <c r="H676" i="1"/>
  <c r="I676" i="1" s="1"/>
  <c r="H718" i="1"/>
  <c r="I719" i="1"/>
  <c r="H755" i="1"/>
  <c r="I755" i="1" s="1"/>
  <c r="I756" i="1"/>
  <c r="H782" i="1"/>
  <c r="I783" i="1"/>
  <c r="H824" i="1"/>
  <c r="I824" i="1" s="1"/>
  <c r="H831" i="1"/>
  <c r="H940" i="1"/>
  <c r="I940" i="1" s="1"/>
  <c r="H979" i="1"/>
  <c r="I979" i="1" s="1"/>
  <c r="I980" i="1"/>
  <c r="H1032" i="1"/>
  <c r="I34" i="1"/>
  <c r="I134" i="1"/>
  <c r="I150" i="1"/>
  <c r="I183" i="1"/>
  <c r="I757" i="1"/>
  <c r="I835" i="1"/>
  <c r="I858" i="1"/>
  <c r="I76" i="1"/>
  <c r="H742" i="1"/>
  <c r="I742" i="1" s="1"/>
  <c r="I744" i="1"/>
  <c r="H929" i="1"/>
  <c r="I929" i="1" s="1"/>
  <c r="I930" i="1"/>
  <c r="H102" i="1"/>
  <c r="I102" i="1" s="1"/>
  <c r="H174" i="1"/>
  <c r="I174" i="1" s="1"/>
  <c r="H263" i="1"/>
  <c r="I263" i="1" s="1"/>
  <c r="H278" i="1"/>
  <c r="H365" i="1"/>
  <c r="H381" i="1"/>
  <c r="I381" i="1" s="1"/>
  <c r="H411" i="1"/>
  <c r="I411" i="1" s="1"/>
  <c r="I412" i="1"/>
  <c r="H421" i="1"/>
  <c r="I421" i="1" s="1"/>
  <c r="I450" i="1"/>
  <c r="H543" i="1"/>
  <c r="I543" i="1" s="1"/>
  <c r="I544" i="1"/>
  <c r="H672" i="1"/>
  <c r="I672" i="1" s="1"/>
  <c r="H707" i="1"/>
  <c r="I707" i="1" s="1"/>
  <c r="I708" i="1"/>
  <c r="H737" i="1"/>
  <c r="I737" i="1" s="1"/>
  <c r="H786" i="1"/>
  <c r="H899" i="1"/>
  <c r="I899" i="1" s="1"/>
  <c r="H984" i="1"/>
  <c r="I984" i="1" s="1"/>
  <c r="H999" i="1"/>
  <c r="I999" i="1" s="1"/>
  <c r="I1000" i="1"/>
  <c r="H1021" i="1"/>
  <c r="I1021" i="1" s="1"/>
  <c r="I23" i="1"/>
  <c r="I103" i="1"/>
  <c r="I127" i="1"/>
  <c r="I209" i="1"/>
  <c r="I422" i="1"/>
  <c r="I592" i="1"/>
  <c r="I656" i="1"/>
  <c r="I725" i="1"/>
  <c r="H148" i="1"/>
  <c r="I148" i="1" s="1"/>
  <c r="H207" i="1"/>
  <c r="I207" i="1" s="1"/>
  <c r="H21" i="1"/>
  <c r="I21" i="1" s="1"/>
  <c r="H44" i="1"/>
  <c r="I44" i="1" s="1"/>
  <c r="H90" i="1"/>
  <c r="I90" i="1" s="1"/>
  <c r="H50" i="1"/>
  <c r="I50" i="1" s="1"/>
  <c r="H79" i="1"/>
  <c r="I79" i="1" s="1"/>
  <c r="H130" i="1"/>
  <c r="I130" i="1" s="1"/>
  <c r="H74" i="1"/>
  <c r="I74" i="1" s="1"/>
  <c r="H952" i="1"/>
  <c r="I952" i="1" s="1"/>
  <c r="H159" i="1"/>
  <c r="I159" i="1" s="1"/>
  <c r="H169" i="1"/>
  <c r="I169" i="1" s="1"/>
  <c r="H191" i="1"/>
  <c r="I191" i="1" s="1"/>
  <c r="H229" i="1"/>
  <c r="I229" i="1" s="1"/>
  <c r="H570" i="1"/>
  <c r="I570" i="1" s="1"/>
  <c r="H663" i="1"/>
  <c r="I663" i="1" s="1"/>
  <c r="H268" i="1"/>
  <c r="I268" i="1" s="1"/>
  <c r="H434" i="1"/>
  <c r="I434" i="1" s="1"/>
  <c r="H491" i="1"/>
  <c r="I491" i="1" s="1"/>
  <c r="H617" i="1"/>
  <c r="I617" i="1" s="1"/>
  <c r="H1006" i="1"/>
  <c r="I1006" i="1" s="1"/>
  <c r="H243" i="1"/>
  <c r="I243" i="1" s="1"/>
  <c r="H298" i="1"/>
  <c r="I298" i="1" s="1"/>
  <c r="H797" i="1"/>
  <c r="I797" i="1" s="1"/>
  <c r="H932" i="1"/>
  <c r="I932" i="1" s="1"/>
  <c r="H795" i="1"/>
  <c r="I795" i="1" s="1"/>
  <c r="H902" i="1" l="1"/>
  <c r="H857" i="1"/>
  <c r="H801" i="1"/>
  <c r="I801" i="1" s="1"/>
  <c r="H546" i="1"/>
  <c r="I546" i="1" s="1"/>
  <c r="H751" i="1"/>
  <c r="I751" i="1" s="1"/>
  <c r="I771" i="1"/>
  <c r="H357" i="1"/>
  <c r="I357" i="1" s="1"/>
  <c r="I220" i="1"/>
  <c r="I221" i="1"/>
  <c r="H534" i="1"/>
  <c r="I534" i="1" s="1"/>
  <c r="H840" i="1"/>
  <c r="H839" i="1" s="1"/>
  <c r="H171" i="1"/>
  <c r="I171" i="1" s="1"/>
  <c r="H142" i="1"/>
  <c r="I142" i="1" s="1"/>
  <c r="H69" i="1"/>
  <c r="I69" i="1" s="1"/>
  <c r="H671" i="1"/>
  <c r="I671" i="1" s="1"/>
  <c r="H336" i="1"/>
  <c r="I336" i="1" s="1"/>
  <c r="I203" i="1"/>
  <c r="H401" i="1"/>
  <c r="I401" i="1" s="1"/>
  <c r="H202" i="1"/>
  <c r="I202" i="1" s="1"/>
  <c r="H823" i="1"/>
  <c r="I823" i="1" s="1"/>
  <c r="I763" i="1"/>
  <c r="H993" i="1"/>
  <c r="I993" i="1" s="1"/>
  <c r="H961" i="1"/>
  <c r="I961" i="1" s="1"/>
  <c r="H610" i="1"/>
  <c r="I610" i="1" s="1"/>
  <c r="H936" i="1"/>
  <c r="I936" i="1" s="1"/>
  <c r="H479" i="1"/>
  <c r="I479" i="1" s="1"/>
  <c r="I214" i="1"/>
  <c r="I1018" i="1"/>
  <c r="H1017" i="1"/>
  <c r="H449" i="1"/>
  <c r="H542" i="1"/>
  <c r="I542" i="1" s="1"/>
  <c r="H928" i="1"/>
  <c r="H978" i="1"/>
  <c r="I978" i="1" s="1"/>
  <c r="H440" i="1"/>
  <c r="I440" i="1" s="1"/>
  <c r="H27" i="1"/>
  <c r="I27" i="1" s="1"/>
  <c r="H410" i="1"/>
  <c r="I410" i="1" s="1"/>
  <c r="H112" i="1"/>
  <c r="I112" i="1" s="1"/>
  <c r="H785" i="1"/>
  <c r="I786" i="1"/>
  <c r="H343" i="1"/>
  <c r="I344" i="1"/>
  <c r="I723" i="1"/>
  <c r="H722" i="1"/>
  <c r="I831" i="1"/>
  <c r="H830" i="1"/>
  <c r="I353" i="1"/>
  <c r="H352" i="1"/>
  <c r="H814" i="1"/>
  <c r="I814" i="1" s="1"/>
  <c r="H734" i="1"/>
  <c r="I734" i="1" s="1"/>
  <c r="H113" i="1"/>
  <c r="I113" i="1" s="1"/>
  <c r="I365" i="1"/>
  <c r="H364" i="1"/>
  <c r="H761" i="1"/>
  <c r="I762" i="1"/>
  <c r="I1032" i="1"/>
  <c r="H1031" i="1"/>
  <c r="H769" i="1"/>
  <c r="I770" i="1"/>
  <c r="I278" i="1"/>
  <c r="H277" i="1"/>
  <c r="I277" i="1" s="1"/>
  <c r="H781" i="1"/>
  <c r="I782" i="1"/>
  <c r="H717" i="1"/>
  <c r="I718" i="1"/>
  <c r="H951" i="1"/>
  <c r="I951" i="1" s="1"/>
  <c r="H129" i="1"/>
  <c r="I129" i="1" s="1"/>
  <c r="H297" i="1"/>
  <c r="I297" i="1" s="1"/>
  <c r="H616" i="1"/>
  <c r="I616" i="1" s="1"/>
  <c r="H165" i="1"/>
  <c r="I165" i="1" s="1"/>
  <c r="H78" i="1"/>
  <c r="I78" i="1" s="1"/>
  <c r="H791" i="1"/>
  <c r="I791" i="1" s="1"/>
  <c r="H662" i="1"/>
  <c r="I662" i="1" s="1"/>
  <c r="H228" i="1"/>
  <c r="I228" i="1" s="1"/>
  <c r="H158" i="1"/>
  <c r="I158" i="1" s="1"/>
  <c r="H206" i="1"/>
  <c r="I206" i="1" s="1"/>
  <c r="H84" i="1"/>
  <c r="I84" i="1" s="1"/>
  <c r="H433" i="1"/>
  <c r="I433" i="1" s="1"/>
  <c r="H242" i="1"/>
  <c r="H1005" i="1"/>
  <c r="I1005" i="1" s="1"/>
  <c r="H490" i="1"/>
  <c r="I490" i="1" s="1"/>
  <c r="H266" i="1"/>
  <c r="I266" i="1" s="1"/>
  <c r="H267" i="1"/>
  <c r="I267" i="1" s="1"/>
  <c r="H188" i="1"/>
  <c r="I188" i="1" s="1"/>
  <c r="I902" i="1" l="1"/>
  <c r="I840" i="1"/>
  <c r="H533" i="1"/>
  <c r="I533" i="1" s="1"/>
  <c r="H356" i="1"/>
  <c r="I356" i="1" s="1"/>
  <c r="I242" i="1"/>
  <c r="H237" i="1"/>
  <c r="I237" i="1" s="1"/>
  <c r="H141" i="1"/>
  <c r="I141" i="1" s="1"/>
  <c r="H609" i="1"/>
  <c r="I609" i="1" s="1"/>
  <c r="H670" i="1"/>
  <c r="I670" i="1" s="1"/>
  <c r="H822" i="1"/>
  <c r="I822" i="1" s="1"/>
  <c r="H992" i="1"/>
  <c r="I992" i="1" s="1"/>
  <c r="H400" i="1"/>
  <c r="I400" i="1" s="1"/>
  <c r="H960" i="1"/>
  <c r="I960" i="1" s="1"/>
  <c r="H478" i="1"/>
  <c r="I478" i="1" s="1"/>
  <c r="I1017" i="1"/>
  <c r="H1011" i="1"/>
  <c r="H439" i="1"/>
  <c r="I439" i="1" s="1"/>
  <c r="H975" i="1"/>
  <c r="I975" i="1" s="1"/>
  <c r="H733" i="1"/>
  <c r="I733" i="1" s="1"/>
  <c r="I928" i="1"/>
  <c r="H922" i="1"/>
  <c r="H409" i="1"/>
  <c r="I409" i="1" s="1"/>
  <c r="H26" i="1"/>
  <c r="I26" i="1" s="1"/>
  <c r="H541" i="1"/>
  <c r="I541" i="1" s="1"/>
  <c r="I449" i="1"/>
  <c r="H448" i="1"/>
  <c r="H25" i="1"/>
  <c r="I25" i="1" s="1"/>
  <c r="I1031" i="1"/>
  <c r="H1030" i="1"/>
  <c r="I722" i="1"/>
  <c r="H721" i="1"/>
  <c r="I717" i="1"/>
  <c r="H716" i="1"/>
  <c r="I716" i="1" s="1"/>
  <c r="I352" i="1"/>
  <c r="H351" i="1"/>
  <c r="I351" i="1" s="1"/>
  <c r="I839" i="1"/>
  <c r="H784" i="1"/>
  <c r="I784" i="1" s="1"/>
  <c r="I785" i="1"/>
  <c r="H800" i="1"/>
  <c r="I800" i="1" s="1"/>
  <c r="I364" i="1"/>
  <c r="H363" i="1"/>
  <c r="I781" i="1"/>
  <c r="H780" i="1"/>
  <c r="I769" i="1"/>
  <c r="H768" i="1"/>
  <c r="I768" i="1" s="1"/>
  <c r="I761" i="1"/>
  <c r="H760" i="1"/>
  <c r="I830" i="1"/>
  <c r="H829" i="1"/>
  <c r="I829" i="1" s="1"/>
  <c r="I857" i="1"/>
  <c r="H856" i="1"/>
  <c r="I343" i="1"/>
  <c r="H335" i="1"/>
  <c r="I335" i="1" s="1"/>
  <c r="H227" i="1"/>
  <c r="I227" i="1" s="1"/>
  <c r="H200" i="1"/>
  <c r="I200" i="1" s="1"/>
  <c r="H432" i="1"/>
  <c r="I432" i="1" s="1"/>
  <c r="H154" i="1"/>
  <c r="I154" i="1" s="1"/>
  <c r="H661" i="1"/>
  <c r="I661" i="1" s="1"/>
  <c r="H545" i="1"/>
  <c r="I545" i="1" s="1"/>
  <c r="H276" i="1"/>
  <c r="I276" i="1" s="1"/>
  <c r="H125" i="1"/>
  <c r="I125" i="1" s="1"/>
  <c r="H73" i="1"/>
  <c r="H1004" i="1"/>
  <c r="I1004" i="1" s="1"/>
  <c r="H179" i="1"/>
  <c r="I179" i="1" s="1"/>
  <c r="H489" i="1"/>
  <c r="I489" i="1" s="1"/>
  <c r="H83" i="1"/>
  <c r="I83" i="1" s="1"/>
  <c r="H164" i="1"/>
  <c r="I164" i="1" s="1"/>
  <c r="H950" i="1"/>
  <c r="I950" i="1" s="1"/>
  <c r="H732" i="1" l="1"/>
  <c r="I732" i="1" s="1"/>
  <c r="H140" i="1"/>
  <c r="I140" i="1" s="1"/>
  <c r="H790" i="1"/>
  <c r="I790" i="1" s="1"/>
  <c r="H821" i="1"/>
  <c r="I821" i="1" s="1"/>
  <c r="H669" i="1"/>
  <c r="I669" i="1" s="1"/>
  <c r="H991" i="1"/>
  <c r="I991" i="1" s="1"/>
  <c r="H959" i="1"/>
  <c r="I959" i="1" s="1"/>
  <c r="H438" i="1"/>
  <c r="I438" i="1" s="1"/>
  <c r="I73" i="1"/>
  <c r="H408" i="1"/>
  <c r="I408" i="1" s="1"/>
  <c r="I1011" i="1"/>
  <c r="H1010" i="1"/>
  <c r="H974" i="1"/>
  <c r="I974" i="1" s="1"/>
  <c r="I922" i="1"/>
  <c r="H921" i="1"/>
  <c r="H615" i="1"/>
  <c r="I615" i="1" s="1"/>
  <c r="H540" i="1"/>
  <c r="I540" i="1" s="1"/>
  <c r="I448" i="1"/>
  <c r="H447" i="1"/>
  <c r="H20" i="1"/>
  <c r="I20" i="1" s="1"/>
  <c r="I363" i="1"/>
  <c r="H362" i="1"/>
  <c r="I362" i="1" s="1"/>
  <c r="H828" i="1"/>
  <c r="I828" i="1" s="1"/>
  <c r="I1030" i="1"/>
  <c r="H1029" i="1"/>
  <c r="I1029" i="1" s="1"/>
  <c r="H1028" i="1"/>
  <c r="I721" i="1"/>
  <c r="H715" i="1"/>
  <c r="I715" i="1" s="1"/>
  <c r="I856" i="1"/>
  <c r="H855" i="1"/>
  <c r="H854" i="1" s="1"/>
  <c r="I760" i="1"/>
  <c r="H759" i="1"/>
  <c r="I759" i="1" s="1"/>
  <c r="I780" i="1"/>
  <c r="H779" i="1"/>
  <c r="H124" i="1"/>
  <c r="I124" i="1" s="1"/>
  <c r="H488" i="1"/>
  <c r="I488" i="1" s="1"/>
  <c r="H1003" i="1"/>
  <c r="I1003" i="1" s="1"/>
  <c r="H236" i="1"/>
  <c r="I236" i="1" s="1"/>
  <c r="H235" i="1"/>
  <c r="I235" i="1" s="1"/>
  <c r="H275" i="1"/>
  <c r="I275" i="1" s="1"/>
  <c r="H153" i="1"/>
  <c r="I153" i="1" s="1"/>
  <c r="H226" i="1"/>
  <c r="I226" i="1" s="1"/>
  <c r="H225" i="1"/>
  <c r="I225" i="1" s="1"/>
  <c r="H949" i="1"/>
  <c r="I949" i="1" s="1"/>
  <c r="H990" i="1"/>
  <c r="I990" i="1" s="1"/>
  <c r="H163" i="1"/>
  <c r="I163" i="1" s="1"/>
  <c r="H139" i="1" l="1"/>
  <c r="I139" i="1" s="1"/>
  <c r="H731" i="1"/>
  <c r="I731" i="1" s="1"/>
  <c r="H789" i="1"/>
  <c r="I789" i="1" s="1"/>
  <c r="H13" i="1"/>
  <c r="I13" i="1" s="1"/>
  <c r="H668" i="1"/>
  <c r="I668" i="1" s="1"/>
  <c r="H407" i="1"/>
  <c r="I407" i="1" s="1"/>
  <c r="I1010" i="1"/>
  <c r="H1009" i="1"/>
  <c r="H973" i="1"/>
  <c r="I973" i="1" s="1"/>
  <c r="H539" i="1"/>
  <c r="I539" i="1" s="1"/>
  <c r="I447" i="1"/>
  <c r="H446" i="1"/>
  <c r="I921" i="1"/>
  <c r="H920" i="1"/>
  <c r="I779" i="1"/>
  <c r="H778" i="1"/>
  <c r="I778" i="1" s="1"/>
  <c r="I855" i="1"/>
  <c r="I1028" i="1"/>
  <c r="H1027" i="1"/>
  <c r="H1002" i="1"/>
  <c r="I1002" i="1" s="1"/>
  <c r="H234" i="1"/>
  <c r="I234" i="1" s="1"/>
  <c r="H123" i="1"/>
  <c r="I123" i="1" s="1"/>
  <c r="H274" i="1"/>
  <c r="I274" i="1" s="1"/>
  <c r="H224" i="1"/>
  <c r="I224" i="1" s="1"/>
  <c r="H162" i="1"/>
  <c r="I162" i="1" s="1"/>
  <c r="H730" i="1" l="1"/>
  <c r="I730" i="1" s="1"/>
  <c r="H972" i="1"/>
  <c r="I972" i="1" s="1"/>
  <c r="H667" i="1"/>
  <c r="I667" i="1" s="1"/>
  <c r="H361" i="1"/>
  <c r="I361" i="1" s="1"/>
  <c r="I1009" i="1"/>
  <c r="H1008" i="1"/>
  <c r="I1008" i="1" s="1"/>
  <c r="I446" i="1"/>
  <c r="H437" i="1"/>
  <c r="I437" i="1" s="1"/>
  <c r="H777" i="1"/>
  <c r="I777" i="1" s="1"/>
  <c r="I920" i="1"/>
  <c r="H919" i="1"/>
  <c r="I919" i="1" s="1"/>
  <c r="I854" i="1"/>
  <c r="I1027" i="1"/>
  <c r="H1026" i="1"/>
  <c r="I1026" i="1" s="1"/>
  <c r="H233" i="1"/>
  <c r="I233" i="1" s="1"/>
  <c r="H152" i="1"/>
  <c r="I152" i="1" s="1"/>
  <c r="H111" i="1"/>
  <c r="I111" i="1" s="1"/>
  <c r="H1001" i="1"/>
  <c r="I1001" i="1" s="1"/>
  <c r="H729" i="1" l="1"/>
  <c r="I729" i="1" s="1"/>
  <c r="H487" i="1"/>
  <c r="I487" i="1" s="1"/>
  <c r="H273" i="1"/>
  <c r="I273" i="1" s="1"/>
  <c r="H827" i="1"/>
  <c r="H776" i="1" s="1"/>
  <c r="I776" i="1" s="1"/>
  <c r="H12" i="1"/>
  <c r="H971" i="1"/>
  <c r="I971" i="1" s="1"/>
  <c r="H486" i="1" l="1"/>
  <c r="I486" i="1" s="1"/>
  <c r="I827" i="1"/>
  <c r="I12" i="1"/>
  <c r="H11" i="1" l="1"/>
  <c r="I11" i="1" s="1"/>
</calcChain>
</file>

<file path=xl/sharedStrings.xml><?xml version="1.0" encoding="utf-8"?>
<sst xmlns="http://schemas.openxmlformats.org/spreadsheetml/2006/main" count="5515" uniqueCount="910">
  <si>
    <t xml:space="preserve"> к решению Горно-Алтайского</t>
  </si>
  <si>
    <t>городского Совета депутатов</t>
  </si>
  <si>
    <t>тыс. рублей</t>
  </si>
  <si>
    <t>Наименование</t>
  </si>
  <si>
    <t>Коды</t>
  </si>
  <si>
    <t>2023 год</t>
  </si>
  <si>
    <t>Ведомство</t>
  </si>
  <si>
    <t>Раздел</t>
  </si>
  <si>
    <t>Подраздел</t>
  </si>
  <si>
    <t>Целевая статья</t>
  </si>
  <si>
    <t>Вид расхода</t>
  </si>
  <si>
    <t xml:space="preserve">всего </t>
  </si>
  <si>
    <t>всего расходов</t>
  </si>
  <si>
    <t>Исполнительно-распорядительный орган местного самоуправления - администрация города Горно-Алтайска</t>
  </si>
  <si>
    <t>012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</si>
  <si>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</si>
  <si>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</si>
  <si>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</si>
  <si>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</si>
  <si>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</si>
  <si>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</si>
  <si>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</si>
  <si>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на содержание мэра города Горно-Алтайска</t>
  </si>
  <si>
    <t>99 0 01 12000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</si>
  <si>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</si>
  <si>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</si>
  <si>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</si>
  <si>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</si>
  <si>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</si>
  <si>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</si>
  <si>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</si>
  <si>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</si>
  <si>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</si>
  <si>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09 0 00 00000</t>
  </si>
  <si>
    <t>Подпрограмма «Улучшение жилищных условий граждан в муниципальном образовании «Город Горно-Алтайск» на 2020 - 2025 годы»</t>
  </si>
  <si>
    <t>09 1 00 00000</t>
  </si>
  <si>
    <t>Расходы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</si>
  <si>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09 1 04 51760</t>
  </si>
  <si>
    <t>Прочая закупка товаров, работ и услуг</t>
  </si>
  <si>
    <t>244</t>
  </si>
  <si>
    <t>Непрограммные направления деятельности Исполнительно-распорядительного органа местного самоуправления - администрации города Горно-Алтайска</t>
  </si>
  <si>
    <t>99 0 00 12000</t>
  </si>
  <si>
    <t>Материально-техническое обеспечение Администрации города Горно-Алтайска</t>
  </si>
  <si>
    <t>99 0 А0 12100</t>
  </si>
  <si>
    <t>Расходы на выплаты по оплате труда работников Администрации города Горно-Алтайска</t>
  </si>
  <si>
    <t>99 0 А0 12110</t>
  </si>
  <si>
    <t>Расходы на выплаты персоналу органов местного самоуправления</t>
  </si>
  <si>
    <t>120</t>
  </si>
  <si>
    <t>Расходы на обеспечение функций  Администрации города Горно-Алтайска</t>
  </si>
  <si>
    <t>99 0 А0 12190</t>
  </si>
  <si>
    <t>Иные закупки товаров, работ и услуг для государственных нужд</t>
  </si>
  <si>
    <t>240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</si>
  <si>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</si>
  <si>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</si>
  <si>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</si>
  <si>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</si>
  <si>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</si>
  <si>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</si>
  <si>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</si>
  <si>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</si>
  <si>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</si>
  <si>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</si>
  <si>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Расходы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</si>
  <si>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99 0 А0 41100</t>
  </si>
  <si>
    <t>Расходы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</si>
  <si>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99 0 А0 42900</t>
  </si>
  <si>
    <t>Расходы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</si>
  <si>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99 0 А0 43400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</si>
  <si>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</si>
  <si>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</si>
  <si>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Расходы на обеспечение полномочий в области архивного дела  </t>
  </si>
  <si>
    <t>99 0 А0 44900</t>
  </si>
  <si>
    <t xml:space="preserve">Расходы на осуществление государственных полномочий Республики Алтай в области законодательства об административных правонарушениях </t>
  </si>
  <si>
    <t>99 0 А0 45300</t>
  </si>
  <si>
    <t>Расходы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</si>
  <si>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99 0 А0 45500</t>
  </si>
  <si>
    <t>Повышение квалификации работников Администрации города Горно-Алтайска</t>
  </si>
  <si>
    <t>99 0 П0 12000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</si>
  <si>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</si>
  <si>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</si>
  <si>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</si>
  <si>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Я0 51200</t>
  </si>
  <si>
    <t>11</t>
  </si>
  <si>
    <t>Другие общегосударственные вопросы</t>
  </si>
  <si>
    <t>13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</si>
  <si>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</si>
  <si>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</si>
  <si>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</si>
  <si>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03 1 00 00000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</si>
  <si>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</si>
  <si>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03 1 02 00006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</si>
  <si>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</si>
  <si>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</si>
  <si>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муниципального образования «Город Горно-Алтайск» «Комплексные меры профилактики правонарушений в муниципальном образовании «Город Горно-Алтайск»</t>
  </si>
  <si>
    <t>10 0 00 00000</t>
  </si>
  <si>
    <t>Подпрограмма «Профилактика терроризма и экстремизма на территории муниципального образования «Город Горно-Алтайск»</t>
  </si>
  <si>
    <t>10 4 00 00000</t>
  </si>
  <si>
    <t>Профилактика экстремизма на территории  муниципального образования «Город Горно-Алтайск»</t>
  </si>
  <si>
    <t>10 4 01 00000</t>
  </si>
  <si>
    <t>Проведение социологических исследований в рамках противодействия идеологии экстремизма</t>
  </si>
  <si>
    <t>10 4 01 00001</t>
  </si>
  <si>
    <t>Освещение деятельности органов местного самоуправления в средствах массовой информации (имиджевые мероприятия)</t>
  </si>
  <si>
    <t>99 0 00 12Ж00</t>
  </si>
  <si>
    <t>Закупка товаров, работ, услуг в сфере информационно-коммуникационных технологий</t>
  </si>
  <si>
    <t>Премии и гранты</t>
  </si>
  <si>
    <t>350</t>
  </si>
  <si>
    <t>Взаимодействие с гражданами, общественными объединениями, религиозными организациями и политическими партиями (в т.ч.  субсидии некоммерческим организациям на реализацию социально значимых проектов по направлениям, отнесенным к вопросам местного значения городского округа)</t>
  </si>
  <si>
    <t>99 0 00 12И00</t>
  </si>
  <si>
    <t>Субсидии (гранты в форме субсидий), неподлежащие казначейскому сопровождению</t>
  </si>
  <si>
    <t>633</t>
  </si>
  <si>
    <t>Финансовое обеспечение выполнения функций казенными учреждениями, осуществляющими централизованное обслуживание</t>
  </si>
  <si>
    <t>99 0 Ц0 12000</t>
  </si>
  <si>
    <t>Расходы на выплаты по оплате труда работников казенных учреждений, осуществляющих централизованное обслуживание</t>
  </si>
  <si>
    <t>99 0 Ц0 12110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</si>
  <si>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</si>
  <si>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</si>
  <si>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</si>
  <si>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обеспечение функций работников казенных учреждений, осуществляющих централизованное обслуживание</t>
  </si>
  <si>
    <t>99 0 Ц0 12190</t>
  </si>
  <si>
    <t>112</t>
  </si>
  <si>
    <t>Закупка товаров, работ, услуг в целях капитального ремонта муниципального имущества</t>
  </si>
  <si>
    <t>243</t>
  </si>
  <si>
    <t>Прочие расходы Администрации, не относящиеся к расходам на материально-техническое обеспечение Администрации города Горно-Алтайска</t>
  </si>
  <si>
    <t>99 0 Я0 12000</t>
  </si>
  <si>
    <t>Иные выплаты населению</t>
  </si>
  <si>
    <t>360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</si>
  <si>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</si>
  <si>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</si>
  <si>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Прочие расходы Администрации города Горно-Алтайска, не относящиеся к расходам на материально-техническое обеспечение Администрации города Горно-Алтайска в целях реализации наказов депутатов Республики Алтай</t>
  </si>
  <si>
    <t>99 0 Я0 12Д00</t>
  </si>
  <si>
    <t>Гражданская оборона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</si>
  <si>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</si>
  <si>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</si>
  <si>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</si>
  <si>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Материально-техническое обеспечение Муниципального казенного учреждения города Горно-Алтайска «По делам ГОЧС и единая дежурно-диспетчерская служба МО «Город Горно-Алтайск»</t>
  </si>
  <si>
    <t>99 0 Ч0 12100</t>
  </si>
  <si>
    <t>Расходы на выплаты персоналу казенных учреждений</t>
  </si>
  <si>
    <t>99 0 Ч0 12110</t>
  </si>
  <si>
    <t>110</t>
  </si>
  <si>
    <t>Расходы на обеспечение функций  Муниципального казенного учреждения города Горно-Алтайска «По делам ГОЧС и единая дежурно-диспетчерская служба МО «Город Горно-Алтайск»</t>
  </si>
  <si>
    <t>99 0 Ч0 12190</t>
  </si>
  <si>
    <t>Другие вопросы в области национальной безопасности и правоохранительной деятельности</t>
  </si>
  <si>
    <t>14</t>
  </si>
  <si>
    <t>Подпрограмма «Комплексные меры профилактики правонарушений в муниципальном образовании «Город Горно-Алтайск»</t>
  </si>
  <si>
    <t>10 1 00 00000</t>
  </si>
  <si>
    <t xml:space="preserve">Развитие систем видеонаблюдения за ситуацией в общественных местах в муниципальном образовании </t>
  </si>
  <si>
    <t>10 1 07 00000</t>
  </si>
  <si>
    <t>Приобретение, установка и техническое обслуживание камер видео наблюдения за ситуацией в общественных местах в муниципальном образовании</t>
  </si>
  <si>
    <t>10 1 07 S2310</t>
  </si>
  <si>
    <t>Создание, развитие и организация эксплуатации аппаратно-программного комплекса «Безопасный город»</t>
  </si>
  <si>
    <t>10 1 08 00000</t>
  </si>
  <si>
    <t>Развитие и организация эксплуатации аппаратно-программного комплекса «Безопасный город»</t>
  </si>
  <si>
    <t>10 1 08 00001</t>
  </si>
  <si>
    <t>Подпрограмма «Обеспечение пожарной безопасности на территории муниципального образования «Город Горно-Алтайск»</t>
  </si>
  <si>
    <t>10 3 00 00000</t>
  </si>
  <si>
    <t>Приобретение, установка и техническое обслуживание пожарных извещателей с GSM-оповещением</t>
  </si>
  <si>
    <t>10 3 01 00000</t>
  </si>
  <si>
    <t xml:space="preserve">Изготовление методических материалов, плакатов, памяток на противопожарную тематику. Изготовление информационных стендов, баннеров, их размещение на территории муниципального образования и систематическое обновление
</t>
  </si>
  <si>
    <t>10 3 03 00000</t>
  </si>
  <si>
    <t>Изготовление методических материалов, плакатов, памяток на противопожарную тематику</t>
  </si>
  <si>
    <t>10 3 03 00001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</si>
  <si>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</si>
  <si>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</si>
  <si>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</si>
  <si>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</si>
  <si>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01 0 00 00000</t>
  </si>
  <si>
    <t>Подпрограмма «Развитие малого и среднего предпринимательства в муниципальном образовании  «Город Горно-Алтайск» на 2020 - 2025 годы»</t>
  </si>
  <si>
    <t>01 1 00 00000</t>
  </si>
  <si>
    <t>Предоставление финансовой поддержки субъектов малого и среднего предпринимательства (в т.ч субсидии из бюджета муниципального образования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услуг))</t>
  </si>
  <si>
    <t>01 1 01 00001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</si>
  <si>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</si>
  <si>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</si>
  <si>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Улучшение условий ведения предпринимательской деятельности</t>
  </si>
  <si>
    <t>01 1 02 00000</t>
  </si>
  <si>
    <t>Организация и проведение или содействие в проведении «круглых столов» , семинаров, ярмарок, конференций, советов, конкурсов, праздников с участием субъектов малого и среднего предпринимательства, в том числе республиканских, общероссийских, межрегиональных и межмуниципальных</t>
  </si>
  <si>
    <t>01 1 02 00001</t>
  </si>
  <si>
    <t>Подпрограмма «Развитие внутреннего и въездного туризма в муниципальном образовании «Город Горно-Алтайск»  на 2020 - 2025 годы</t>
  </si>
  <si>
    <t>01 2 00 00000</t>
  </si>
  <si>
    <t>Развитие туризма</t>
  </si>
  <si>
    <t>01 2 01 00000</t>
  </si>
  <si>
    <t>Организация и проведение или содействие в проведении мероприятий, направленных на развитие туризма, с участием представителей туристской индустрии, в том числе республиканских, общероссийских, межрегиональных и межмуниципальных</t>
  </si>
  <si>
    <t>01 2 01 00001</t>
  </si>
  <si>
    <t>Жилищно-коммунальное хозяйство</t>
  </si>
  <si>
    <t>Жилищное хозяйство</t>
  </si>
  <si>
    <t>Субсидий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</t>
  </si>
  <si>
    <t>09 1 01 00001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</si>
  <si>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</si>
  <si>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</si>
  <si>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«Развитие коммунального хозяйства в муниципальном образовании «Город Горно-Алтайск» на 2020 - 2025 годы»</t>
  </si>
  <si>
    <t>09 2 00 00000</t>
  </si>
  <si>
    <t xml:space="preserve">Энергосбережение и повышение энергетической эффективности в муниципальном образовании «Город Горно-Алтайск» </t>
  </si>
  <si>
    <t>09 2 01 00000</t>
  </si>
  <si>
    <t>Расходы на разработку схем теплоснабжения и водоснабжения</t>
  </si>
  <si>
    <t>09 2 01 00002</t>
  </si>
  <si>
    <t>Коммунальное хозяйство</t>
  </si>
  <si>
    <t>Расходы на предоставление 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</t>
  </si>
  <si>
    <t>09 2 01 S1300</t>
  </si>
  <si>
    <t>Расходы на предоставление субсидий на выполнение работ по газификации домовладений</t>
  </si>
  <si>
    <t>09 2 01 S9300</t>
  </si>
  <si>
    <t xml:space="preserve">Развитие и поддержка предприятий жилищно-коммунального хозяйства в муниципальном образовании «Город Горно-Алтайск» </t>
  </si>
  <si>
    <t>09 2 02 00000</t>
  </si>
  <si>
    <t>Субсидии юридическим лицам на приобретение специализированной техники</t>
  </si>
  <si>
    <t>09 2 02 00002</t>
  </si>
  <si>
    <t>Развитие систем коммунальной инфраструктуры в муниципальном образовании "Город Горно-Алтайск"</t>
  </si>
  <si>
    <t>09 2 03 00000</t>
  </si>
  <si>
    <t>Расходы на предоставление субсидий из бюджета муниципального образования "Город Горно-Алтайск" на модернизацию коммунальной инфраструктуры за счет средств Фонда развития территорий</t>
  </si>
  <si>
    <t>09 2 03 S9505</t>
  </si>
  <si>
    <t>Расходы на предоставление субсидий из бюджета муниципального образования "Город Горно-Алтайск" на модернизацию коммунальной инфраструктуры г. Горно-Алтайска</t>
  </si>
  <si>
    <t>09 2 03 S9605</t>
  </si>
  <si>
    <t>Благоустройство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</si>
  <si>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</si>
  <si>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08 0 00 00000</t>
  </si>
  <si>
    <t xml:space="preserve">Расходы на озеленение в городе Горно-Алтайске, в том числе приобретение рассады </t>
  </si>
  <si>
    <t>08 1 01 00001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</si>
  <si>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</t>
  </si>
  <si>
    <t>08 1 01 00003</t>
  </si>
  <si>
    <t>Расходы на предоставление грантов в форме субсидий из бюджета муниципального образования "Город Горно-Алтайск" на поддержку общественных инициатив территориальных общественных самоуправлений</t>
  </si>
  <si>
    <t>08 1 01 00017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</si>
  <si>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Горно-Алтайска»</t>
  </si>
  <si>
    <t>14 0 00 00000</t>
  </si>
  <si>
    <t>Благоустройство дворовых территорий (в т.ч. субсидии товариществам собственников жилья, управляющим организациям на выполнение мероприятий по благоустройству дворовых территорий)</t>
  </si>
  <si>
    <t>14 1 01 00001</t>
  </si>
  <si>
    <t xml:space="preserve">Проектирование и государственная экспертиза благоустройства дворовых и общественных территорий </t>
  </si>
  <si>
    <t>14 1 01 05550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</si>
  <si>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</si>
  <si>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</si>
  <si>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Расходы на предоставление из бюджета муниципального образования "Город Горно-Алтайск"субсидии на ремонт дворовых проездов многоквартирных домов</t>
  </si>
  <si>
    <t>14 1 05 00001</t>
  </si>
  <si>
    <t>Благоустройство общественных и дворовых территорий (в т.ч. субсидии товариществам собственников жилья, управляющим организациям на выполнение мероприятий по благоустройству дворовых территорий)</t>
  </si>
  <si>
    <t>14 1 F2 55550</t>
  </si>
  <si>
    <t>Социальная политика</t>
  </si>
  <si>
    <t>Пенсионное обеспечение</t>
  </si>
  <si>
    <t>Доплаты к пенсиям муниципальных служащих</t>
  </si>
  <si>
    <t>99 0 С0 12000</t>
  </si>
  <si>
    <t xml:space="preserve">Иные пенсии, социальные доплаты к пенсиям
</t>
  </si>
  <si>
    <t>312</t>
  </si>
  <si>
    <t>Социальное обеспечение население</t>
  </si>
  <si>
    <t>Муниципальная программа муниципального образования «Город Горно-Алтайск» «Адресная социальная помощь и общественные мероприятия для населения в муниципальном образовании «Город Горно-Алтайск» на 2020 - 2025 годы»</t>
  </si>
  <si>
    <t>05 0 00 00000</t>
  </si>
  <si>
    <t>Подпрограмма «Обеспечение адресной социальной помощью и проведение общественных мероприятий для  населения в муниципальном образовании «Город Горно-Алтайск» на 2020 - 2025 годы»</t>
  </si>
  <si>
    <t>05 1 00 00000</t>
  </si>
  <si>
    <t>Обеспечение адресной социальной помощью и проведение общественных мероприятий для  населения в муниципальном образовании «Город Горно-Алтайск»</t>
  </si>
  <si>
    <t>05 1 01 00000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</si>
  <si>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</si>
  <si>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</si>
  <si>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</si>
  <si>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</si>
  <si>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Обеспечение жильем отдельных категорий граждан в муниципальном образовании "Город Горно-Алтайск"</t>
  </si>
  <si>
    <t>09 1 04 00001</t>
  </si>
  <si>
    <t>Субсидии гражданам на приобретение жилья</t>
  </si>
  <si>
    <t>322</t>
  </si>
  <si>
    <t>Охрана семьи и детства</t>
  </si>
  <si>
    <t xml:space="preserve">Обеспечение жильем молодых семей в муниципальном образовании «Город Горно-Алтайск» </t>
  </si>
  <si>
    <t>09 1 03 L4970</t>
  </si>
  <si>
    <t>Выполнение других обязательств государства</t>
  </si>
  <si>
    <t>Средства массовой информации</t>
  </si>
  <si>
    <t>Периодическая печать и издательства</t>
  </si>
  <si>
    <t>Обнародование (официального опубликование) правовых актов органов муниципальной власти муниципального образования «Город Горно-Алтайск»</t>
  </si>
  <si>
    <t>99 0 Т0 12000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</si>
  <si>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</si>
  <si>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</si>
  <si>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</si>
  <si>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</si>
  <si>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Выборный представительный орган местного самоуправления - Горно-Алтайский городской Совет депутатов</t>
  </si>
  <si>
    <t>013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</si>
  <si>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</si>
  <si>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 Выборного представительного органа местного самоуправления - Горно-Алтайского городского Совета депутатов</t>
  </si>
  <si>
    <t>99 0 00 13000</t>
  </si>
  <si>
    <t>Председатель представительного органа муниципального образования</t>
  </si>
  <si>
    <t>99 0 00 13001</t>
  </si>
  <si>
    <t>Материально-техническое обеспечение Выборного представительного органа местного самоуправления - Горно-Алтайского городского Совета депутатов</t>
  </si>
  <si>
    <t>99 0 А0 13100</t>
  </si>
  <si>
    <t>Расходы на выплаты по оплате труда работников Выборного представительного органа местного самоуправления - Горно-Алтайского городского Совета депутатов</t>
  </si>
  <si>
    <t>99 0 А0 13110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</si>
  <si>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</si>
  <si>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123</t>
  </si>
  <si>
    <t>Расходы на оплату труда заместителя председателя Горно-Алтайского городского Совета депутатов</t>
  </si>
  <si>
    <t>99 0 А0 13111</t>
  </si>
  <si>
    <t>Расходы на оплату труда лиц, замещающих должности муниципальной службы в  Горно-Алтайском городском Совете депутатов</t>
  </si>
  <si>
    <t>99 0 А0 13112</t>
  </si>
  <si>
    <t xml:space="preserve">Расходы на оплату труда лиц, замещающих должности, не отнесенные к должностям муниципальной службы, и исполняющих обязанности по техническому обеспечению в Горно-Алтайском городском Совете депутатов
</t>
  </si>
  <si>
    <t>99 0 А0 13113</t>
  </si>
  <si>
    <t>Расходы на обеспечение функций  Выборного представительного органа местного самоуправления - Горно-Алтайского городского Совета депутатов</t>
  </si>
  <si>
    <t>99 0 А0 13190</t>
  </si>
  <si>
    <t>Обеспечение проведения выборов и референдумов</t>
  </si>
  <si>
    <t>07</t>
  </si>
  <si>
    <t>Подготовка и проведение выборов и референдумов  в представительные органы местного самоуправления</t>
  </si>
  <si>
    <t>99 2 В0 13000</t>
  </si>
  <si>
    <t>Специальные расходы</t>
  </si>
  <si>
    <t>880</t>
  </si>
  <si>
    <t>Прочие расходы Выборного представительного органа местного самоуправления - Горно-Алтайского городского Совета депутатов не относящиеся к расходам на материально-техническое обеспечение Выборного представительного органа местного самоуправления - Горно-Алтайского городского Совета</t>
  </si>
  <si>
    <t>99 0 Я0 13000</t>
  </si>
  <si>
    <t>Муниципальное учреждение «Управление культуры, спорта и молодежной политики администрации города Горно-Алтайска»</t>
  </si>
  <si>
    <t>014</t>
  </si>
  <si>
    <t>Образование</t>
  </si>
  <si>
    <t>Дополнительное образование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</si>
  <si>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</si>
  <si>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04 0 00 00000</t>
  </si>
  <si>
    <t>Подпрограмма «Сохранение культуры и искусства в муниципальном образовании «Город Горно-Алтайск» на 2020 - 2025 годы» на 2020 - 2025 годы»</t>
  </si>
  <si>
    <t>04 1 00 00000</t>
  </si>
  <si>
    <t>Предоставление услуг дополнительного образования в сфере культуры и искусства в муниципальном образовании</t>
  </si>
  <si>
    <t>04 1 04 00000</t>
  </si>
  <si>
    <t>Расходы на оплату труда и начисления на выплаты по оплате труда дополнительного образования в сфере культуры и искусства</t>
  </si>
  <si>
    <t>04 1 04 00001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</si>
  <si>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</si>
  <si>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Расходы на оплату коммунальных услуг учреждений в учреждениях дополнительного образования в сфере культуры и искусства </t>
  </si>
  <si>
    <t>04 1 04 00002</t>
  </si>
  <si>
    <t xml:space="preserve">Расходы на осуществление мероприятий по пожарной безопасности в учреждениях дополнительного образования в сфере культуры и искусства </t>
  </si>
  <si>
    <t>04 1 04 00003</t>
  </si>
  <si>
    <t xml:space="preserve">Расходы на проведение текущего и капитального ремонта в учреждениях дополнительного образования в сфере культуры и искусства </t>
  </si>
  <si>
    <t>04 1 04 00004</t>
  </si>
  <si>
    <t xml:space="preserve"> Расходы на прочее материально-техническое обеспечение в учреждениях дополнительного образования в сфере культуры и искусства </t>
  </si>
  <si>
    <t>04 1 04 00005</t>
  </si>
  <si>
    <t>Расходы на подготовку проектной документации, экспертиза проектной документации (в том числе в форме экспертного сопровождения), инженерные изыскания, проверка достоверности определения сметной стоимости, строительство, реконструкцию и приобретение зданий, помещений и земельных участков под размещение учреждениях дополнительного образования в сфере культуры и искусства</t>
  </si>
  <si>
    <t>04 1 04 00006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</si>
  <si>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</si>
  <si>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</si>
  <si>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Расходы на оплату арендных платежей за пользование имуществом в учреждениях дополнительного образования в сфере культуры и искусства </t>
  </si>
  <si>
    <t>04 1 04 00008</t>
  </si>
  <si>
    <t xml:space="preserve">Расходы на предоставление ежемесячной надбавки к заработной плате молодым специалистам в учреждениях дополнительного образования в сфере культуры и искусства </t>
  </si>
  <si>
    <t>04 1 04 S4500</t>
  </si>
  <si>
    <t>Расходы на оплату труда педагогических работников образовательных организаций дополнительного образования детей в сфере культуры и искусства</t>
  </si>
  <si>
    <t>04 1 04 S7800</t>
  </si>
  <si>
    <t>Подпрограмма «Развитие физической культуры и спорта, детского туризма и краеведения в муниципальном образовании «Город Горно-Алтайск» на 2020 - 2025 годы»</t>
  </si>
  <si>
    <t>04 2 00 00000</t>
  </si>
  <si>
    <t>Предоставление услуг дополнительного образования в сфере детского туризма и краеведения в муниципальном образовании «Город Горно-Алтайск»</t>
  </si>
  <si>
    <t>04 2 02 00000</t>
  </si>
  <si>
    <t>Расходы на оплату труда и начисления на выплаты по оплате труда в учреждениях дополнительного образования в сфере детского туризма и краеведения</t>
  </si>
  <si>
    <t>04 2 02 00001</t>
  </si>
  <si>
    <t>Расходы на оплату коммунальных услуг в учреждениях дополнительного образования в сфере детского туризма и краеведения</t>
  </si>
  <si>
    <t>04 2 02 00002</t>
  </si>
  <si>
    <t>Расходы на осуществление мероприятий по пожарной безопасности в учреждениях дополнительного образования в сфере детского туризма и краеведения</t>
  </si>
  <si>
    <t>04 2 02 00003</t>
  </si>
  <si>
    <t>Расходы на проведение текущего и капитального ремонта в учреждениях дополнительного образования в сфере детского туризма и краеведения</t>
  </si>
  <si>
    <t>04 2 02 00004</t>
  </si>
  <si>
    <t xml:space="preserve"> Расходы на прочее материально-техническое обеспечение в учреждениях дополнительного образования в сфере детского туризма и краеведения</t>
  </si>
  <si>
    <t>04 2 02 00005</t>
  </si>
  <si>
    <t>Расходы на проведение спортивно-массовых мероприятий в учреждениях дополнительного образования в сфере детского туризма и краеведения</t>
  </si>
  <si>
    <t>04 2 02 00006</t>
  </si>
  <si>
    <t>Расходы на проведение учебно-тренировочных сборов в учреждениях дополнительного образования в сфере детского туризма и краеведения</t>
  </si>
  <si>
    <t>04 2 02 00007</t>
  </si>
  <si>
    <t>Расходы на оплату труда педагогических работников образовательных организаций дополнительного образования детей в сфере детского туризма и краеведения</t>
  </si>
  <si>
    <t>04 2 02 S7800</t>
  </si>
  <si>
    <t xml:space="preserve">Организация работы с молодежью в муниципальном образовании </t>
  </si>
  <si>
    <t>04 3 02 00000</t>
  </si>
  <si>
    <t xml:space="preserve">Расходы на оплату труда и начисления на выплаты по оплате труда в Муниципальном бюджетном учреждении «Молодежный центр города Горно-Алтайска» </t>
  </si>
  <si>
    <t>04 3 02 00001</t>
  </si>
  <si>
    <t xml:space="preserve">Расходы на оплату коммунальных услуг в Муниципальном бюджетном учреждении «Молодежный центр города Горно-Алтайска» </t>
  </si>
  <si>
    <t>04 3 02 00002</t>
  </si>
  <si>
    <t xml:space="preserve">Расходы на осуществление мероприятий по пожарной безопасности в Муниципальном бюджетном учреждении «Молодежный центр города Горно-Алтайска» </t>
  </si>
  <si>
    <t>04 3 02 00003</t>
  </si>
  <si>
    <t xml:space="preserve">Расходы на проведение текущего и капитального ремонта в Муниципальном бюджетном учреждении «Молодежный центр города Горно-Алтайска» </t>
  </si>
  <si>
    <t>04 3 02 00004</t>
  </si>
  <si>
    <t xml:space="preserve"> Расходы на прочее материально-техническое обеспечение в  Муниципальном бюджетном учреждении «Молодежный центр города Горно-Алтайска» </t>
  </si>
  <si>
    <t>04 3 02 00005</t>
  </si>
  <si>
    <t xml:space="preserve">Субсидии бюджетным учреждениям на иные цели </t>
  </si>
  <si>
    <t>612</t>
  </si>
  <si>
    <t xml:space="preserve">Расходы на проведение спортивных и культурно-досуговых мероприятий в Муниципальном бюджетном учреждении «Молодежный центр города Горно-Алтайска» </t>
  </si>
  <si>
    <t>04 3 02 00006</t>
  </si>
  <si>
    <t xml:space="preserve">Расходы на оплату арендных платежей за пользование имуществом Муниципальным бюджетным учреждением «Молодежный центр города Горно-Алтайска» </t>
  </si>
  <si>
    <t>04 3 02 00008</t>
  </si>
  <si>
    <t>Расходы на прочее материально-техническое обеспечение в Муниципальном бюджетном учреждении «Молодежный центр города Горно-Алтайска», связанные с реализацией наказов депутатов Республики Алтай</t>
  </si>
  <si>
    <t>04 3 02 00Д05</t>
  </si>
  <si>
    <t>Расходы на оплату труда педагогических работников дополнительного образования детей в Муниципальном бюджетном учреждении «Молодежный центр города Горно-Алтайска»</t>
  </si>
  <si>
    <t>04 3 02 S7800</t>
  </si>
  <si>
    <t xml:space="preserve">Муниципальная программа муниципального образования «Город Горно-Алтайск» «Комплексные меры профилактики правонарушений в муниципальном образовании «Город Горно-Алтайск» </t>
  </si>
  <si>
    <t>10 0 00 00000</t>
  </si>
  <si>
    <t>Обеспечение деятельности народных дружин и общественных объединений правоохранительной направленности, участвующих в охране общественного порядка</t>
  </si>
  <si>
    <t>10 1 05 00000</t>
  </si>
  <si>
    <t>Расходы на обеспечение деятельности народных дружин и общественных объединений правоохранительной направленности, участвующих в охране общественного порядка</t>
  </si>
  <si>
    <t>10 1 05 S2330</t>
  </si>
  <si>
    <t>Организация деятельности молодежных общественных объединений правоохранительной направленности, участвующих в охране общественного порядка</t>
  </si>
  <si>
    <t>10 1 06 00000</t>
  </si>
  <si>
    <t>Расходы на организацию деятельности молодежных общественных объединений правоохранительной направленности, участвующих в охране общественного порядка</t>
  </si>
  <si>
    <t>10 1 06 00001</t>
  </si>
  <si>
    <t>10 4 00 00000</t>
  </si>
  <si>
    <t>Мероприятия по вопросам антитеррористической безопасности, а также предупреждения и пресечения проявлений экстремизма в бюджетных и автономных учреждениях</t>
  </si>
  <si>
    <t>10 4 02 00000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</si>
  <si>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в сфере культуры и искусства </t>
  </si>
  <si>
    <t>10 4 02 00001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</si>
  <si>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в сфере физической культуры и спорта</t>
  </si>
  <si>
    <t>10 4 02 00002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</si>
  <si>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в Муниципальном бюджетном учреждении «Молодежный центр города Горно-Алтайска»</t>
  </si>
  <si>
    <t>10 4 02 00011</t>
  </si>
  <si>
    <t>Молодежная политика и оздоровление детей</t>
  </si>
  <si>
    <t>Подпрограмма «Реализация молодёжной политики в муниципальном образовании «Город Горно-Алтайск» на 2020 - 2025 годы»</t>
  </si>
  <si>
    <t>04 3 00 00000</t>
  </si>
  <si>
    <t xml:space="preserve">Предоставление из бюджета муниципального образования «Город Горно-Алтайск» грантов в форме субсидий на поддержку молодежных инициатив  </t>
  </si>
  <si>
    <t>04 3 01 00000</t>
  </si>
  <si>
    <t>Другие вопросы в области образования</t>
  </si>
  <si>
    <t>09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</si>
  <si>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</si>
  <si>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07 0 00 00000</t>
  </si>
  <si>
    <t>Расходы на организацию отдыха детей в каникулярное время</t>
  </si>
  <si>
    <t>07 1 05 00000</t>
  </si>
  <si>
    <t>Расходы на реализацию государственных полномочий Республики Алтай, связанных с  организацией и обеспечением отдыха и оздоровления детей</t>
  </si>
  <si>
    <t>07 1 05 47698</t>
  </si>
  <si>
    <t xml:space="preserve">Культура и кинематография </t>
  </si>
  <si>
    <t>08</t>
  </si>
  <si>
    <t>Культура</t>
  </si>
  <si>
    <t>Подпрограмма «Сохранение культуры и искусства в муниципальном образовании «Город Горно-Алтайск» на 2020 - 2025 годы»</t>
  </si>
  <si>
    <t>Предоставление библиотечных услуг в муниципальном образовании</t>
  </si>
  <si>
    <t>04 1 01 00000</t>
  </si>
  <si>
    <t xml:space="preserve">Расходы на оплату труда и начисления на выплаты по оплате труда в Муниципальном бюджетном учреждении «Горно-Алтайская городская библиотечная система» </t>
  </si>
  <si>
    <t>04 1 01 00001</t>
  </si>
  <si>
    <t xml:space="preserve">Расходы на оплату коммунальных услуг в Муниципальном бюджетном учреждении «Горно-Алтайская городская библиотечная система» </t>
  </si>
  <si>
    <t>04 1 01 00002</t>
  </si>
  <si>
    <t xml:space="preserve">Расходы на осуществление мероприятий по пожарной безопасности в Муниципальном бюджетном учреждении «Горно-Алтайская городская библиотечная система» </t>
  </si>
  <si>
    <t>04 1 01 00003</t>
  </si>
  <si>
    <t xml:space="preserve">Расходы на проведение текущего и капитального ремонта в Муниципальном бюджетном учреждении «Горно-Алтайская городская библиотечная система» </t>
  </si>
  <si>
    <t>04 1 01 00004</t>
  </si>
  <si>
    <t xml:space="preserve">Расходы на прочее материально-техническое обеспечение в Муниципальном бюджетном учреждении «Горно-Алтайская городская библиотечная система» </t>
  </si>
  <si>
    <t>04 1 01 00005</t>
  </si>
  <si>
    <t>Расходы на комплектование книжных фондов муниципальных библиотек</t>
  </si>
  <si>
    <t>04 1 01 L5191</t>
  </si>
  <si>
    <t>Расходы на повышение оплаты труда работников культуры в Муниципальном бюджетном учреждении «Горно-Алтайская городская библиотечная система»</t>
  </si>
  <si>
    <t>04 1 01 S5100</t>
  </si>
  <si>
    <t>Предоставление культурно-досуговых услуг в муниципальном образовании</t>
  </si>
  <si>
    <t>04 1 02 00000</t>
  </si>
  <si>
    <t xml:space="preserve">Расходы на оплату труда и начисления на выплаты по оплате труда в Муниципальном автономном учреждении культуры города Горно-Алтайска «Городской Дом культуры Горно-Алтайска» </t>
  </si>
  <si>
    <t>04 1 02 00001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</si>
  <si>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</si>
  <si>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</si>
  <si>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Расходы на оплату коммунальных услуг учреждений в Муниципальном автономном учреждении культуры города Горно-Алтайска «Городской Дом культуры Горно-Алтайска» </t>
  </si>
  <si>
    <t>04 1 02 00002</t>
  </si>
  <si>
    <t xml:space="preserve">Расходы на осуществление мероприятий по пожарной безопасности в Муниципальном автономном учреждении культуры города Горно-Алтайска «Городской Дом культуры Горно-Алтайска» </t>
  </si>
  <si>
    <t>04 1 02 00003</t>
  </si>
  <si>
    <t xml:space="preserve">Расходы на проведение текущего и капитального ремонта в Муниципальном автономном учреждении культуры города Горно-Алтайска «Городской Дом культуры Горно-Алтайска» </t>
  </si>
  <si>
    <t>04 1 02 00004</t>
  </si>
  <si>
    <t xml:space="preserve">Расходы на прочее материально-техническое обеспечение в Муниципальном автономном учреждении культуры города Горно-Алтайска «Городской Дом культуры Горно-Алтайска» </t>
  </si>
  <si>
    <t>04 1 02 00005</t>
  </si>
  <si>
    <t>Расходы на повышение оплаты труда работников муниципальных учреждений культуры в Муниципальном автономном учреждении культуры города Горно-Алтайска "Городской Дом культуры Горно-Алтайска"</t>
  </si>
  <si>
    <t>04 1 02 S5100</t>
  </si>
  <si>
    <t>Проведение культурно-массовых мероприятий в муниципальном образовании</t>
  </si>
  <si>
    <t>04 1 03 00000</t>
  </si>
  <si>
    <t xml:space="preserve">Расходы на проведение культурно-массовых мероприятий в муниципальном образовании «Город Горно-Алтайск» </t>
  </si>
  <si>
    <t>04 1 03 00001</t>
  </si>
  <si>
    <t xml:space="preserve">Субсидии автономным учреждениям на иные цели </t>
  </si>
  <si>
    <t>622</t>
  </si>
  <si>
    <t>Расходы на создание модельных муниципальных библиотек</t>
  </si>
  <si>
    <t>04 1 А1 54540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</si>
  <si>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«Горно-Алтайская городская библиотечная система» </t>
  </si>
  <si>
    <t>10 4 02 00003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</si>
  <si>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автономном учреждении культуры города Горно-Алтайска «Городской Дом культуры Горно-Алтайска» </t>
  </si>
  <si>
    <t>10 4 02 00004</t>
  </si>
  <si>
    <t xml:space="preserve">Другие вопросы в области культуры, кинематографии </t>
  </si>
  <si>
    <t>Обеспечение реализации муниципальной
программы «Развитие культуры, физической
культуры, спорта и молодежной политики
в муниципальном образовании «Город
Горно-Алтайск» на 2020 - 2025 годы</t>
  </si>
  <si>
    <t>04 0 01 14000</t>
  </si>
  <si>
    <t>Материально-техническое обеспечение Муниципального учреждения «Управление культуры, спорта и молодежной политики администрации города Горно-Алтайска»</t>
  </si>
  <si>
    <t>04 0 А1 14100</t>
  </si>
  <si>
    <t>Расходы на выплаты по оплате труда работников Муниципального учреждения «Управление культуры, спорта и молодежной политики администрации города Горно-Алтайска»</t>
  </si>
  <si>
    <t>04 0 А1 14110</t>
  </si>
  <si>
    <t>Иные выплаты персоналу муниципальных органов, за исключением фонда оплаты труда</t>
  </si>
  <si>
    <t>Расходы на обеспечение функций Муниципального учреждения «Управление культуры, спорта и молодежной политики администрации города Горно-Алтайска»</t>
  </si>
  <si>
    <t>04 0 А1 14190</t>
  </si>
  <si>
    <t>Организация бухгалтерского учета в Муниципальном бюджетном учреждении 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</si>
  <si>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14000</t>
  </si>
  <si>
    <t>Расходы на оплату труда и начисления на выплаты по оплате труда в Муниципальном бюджетном учреждении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</si>
  <si>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14001</t>
  </si>
  <si>
    <t>Расходы на оплату коммунальных услуг учреждений в Муниципальном бюджетном учреждении 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</si>
  <si>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14002</t>
  </si>
  <si>
    <t>Расходы на осуществление мероприятий по пожарной безопасности в Муниципальном бюджетном учреждении 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</si>
  <si>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14003</t>
  </si>
  <si>
    <t>Расходы на проведение текущего и капитального ремонта в Муниципальном бюджетном учреждении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</si>
  <si>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14004</t>
  </si>
  <si>
    <t>Расходы на прочее материально-техническое обеспечение в Муниципальном бюджетном учреждении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</si>
  <si>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04 0 Ц1 14005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</si>
  <si>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«Центр по обеспечению деятельности МУ «Управление культуры, спорта и молодежной политики администрации города Горно-Алтайска» и подведомственных ему учреждений»</t>
  </si>
  <si>
    <t>10 4 02 00005</t>
  </si>
  <si>
    <t>Физическая культура и спорт</t>
  </si>
  <si>
    <t>Физическая культура</t>
  </si>
  <si>
    <t>Развитие физической культуры, массового спорта, детского туризма и краеведения в муниципальном образовании «Город Горно-Алтайск» на 2020 - 2025 годы»</t>
  </si>
  <si>
    <t>04 2 01 00000</t>
  </si>
  <si>
    <t>Проведение мероприятий в сере физической культуры и спорта, детского туризма и краеведения</t>
  </si>
  <si>
    <t>04 2 01 00001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</si>
  <si>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</si>
  <si>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</si>
  <si>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Спорт высших достижений</t>
  </si>
  <si>
    <t>Предоставление услуг спортивной подготовки в учреждениях спортивной направленности в муниципальном образовании</t>
  </si>
  <si>
    <t>04 2 03 00000</t>
  </si>
  <si>
    <t>Расходы на оплату труда и начисления на выплаты по оплате труда в учреждениях осуществляющих свою деятельность в сфере физкультурно-спортивной направленности</t>
  </si>
  <si>
    <t>04 2 03 00001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</si>
  <si>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</si>
  <si>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на оплату коммунальных услуг в учреждениях осуществляющих свою деятельность в сфере физкультурно-спортивной направленности</t>
  </si>
  <si>
    <t>04 2 03 00002</t>
  </si>
  <si>
    <t>Расходы на осуществление мероприятий по пожарной безопасности в учреждениях осуществляющих свою деятельность в сфере физкультурно-спортивной направленности</t>
  </si>
  <si>
    <t>04 2 03 00003</t>
  </si>
  <si>
    <t>Расходы на проведение текущего и капитального ремонта в учреждениях осуществляющих свою деятельность в сфере физкультурно-спортивной направленности</t>
  </si>
  <si>
    <t>04 2 03 00004</t>
  </si>
  <si>
    <t xml:space="preserve"> Расходы на прочее материально-техническое обеспечение в учреждениях осуществляющих свою деятельность в сфере физкультурно-спортивной направленности</t>
  </si>
  <si>
    <t>04 2 03 00005</t>
  </si>
  <si>
    <t>Расходы на прочее материально-техническое обеспечение в учреждениях осуществляющих свою деятельность в сфере физкультурно-спортивной направленности, связанные с реализацией наказов депутатов Республики Алтай</t>
  </si>
  <si>
    <t>04 2 03 00Д05</t>
  </si>
  <si>
    <t>Расходы на проведение спортивно-массовых мероприятий в учреждениях осуществляющих свою деятельность в сфере физкультурно-спортивной направленности</t>
  </si>
  <si>
    <t>04 2 03 00006</t>
  </si>
  <si>
    <t>Расходы на обеспечение питанием детей в учреждениях осуществляющих свою деятельность в сфере физкультурно-спортивной направленности</t>
  </si>
  <si>
    <t>04 2 03 00007</t>
  </si>
  <si>
    <t>Расходы на оплату арендных платежей за пользование имуществом учреждениями осуществляющих свою деятельность в сфере физкультурно-спортивной направленности</t>
  </si>
  <si>
    <t>04 2 03 00008</t>
  </si>
  <si>
    <t>Расходы на модернизацию и укрепление материально-технической базы физкультурно-спортивных организаций</t>
  </si>
  <si>
    <t>04 2 03 S1700</t>
  </si>
  <si>
    <t>10 4 02 00000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</si>
  <si>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в сфере физической культуры и спорта</t>
  </si>
  <si>
    <t>10 4 02 00006</t>
  </si>
  <si>
    <t xml:space="preserve">Муниципальное учреждение «Управление образования администрации МО города Горно-Алтайска» </t>
  </si>
  <si>
    <t>015</t>
  </si>
  <si>
    <t>Дошкольное образование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</si>
  <si>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</si>
  <si>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07 1 00 00000</t>
  </si>
  <si>
    <t xml:space="preserve">Развитие дошкольного образования в муниципальном образовании «Город Горно-Алтайск» </t>
  </si>
  <si>
    <t>07 1 01 00000</t>
  </si>
  <si>
    <t xml:space="preserve">Расходы на оплату труда и начисления на выплаты по оплате труда в учреждениях дошкольного образования </t>
  </si>
  <si>
    <t>07 1 01 00001</t>
  </si>
  <si>
    <t xml:space="preserve">Расходы на оплату коммунальных услуг учреждений в учреждениях дошкольного образования </t>
  </si>
  <si>
    <t>07 1 01 00004</t>
  </si>
  <si>
    <t xml:space="preserve">Расходы на осуществление мероприятий по пожарной безопасности в учреждениях дошкольного образования </t>
  </si>
  <si>
    <t>07 1 01 00005</t>
  </si>
  <si>
    <t>Расходы на выполнение инженерных изысканий, подготовку проектной документации, проведение государственной экспертизы, а так же осуществление авторского надзора не связанных со строительством учреждений дошкольного образования</t>
  </si>
  <si>
    <t>07 1 01 00006</t>
  </si>
  <si>
    <t xml:space="preserve">Расходы на проведение текущего и капитального ремонта зданий объектов дошкольного образования </t>
  </si>
  <si>
    <t>07 1 01 00007</t>
  </si>
  <si>
    <t xml:space="preserve">Расходы на повышение квалификации работников в муниципальных учреждениях дошкольного образования </t>
  </si>
  <si>
    <t>07 1 01 0000П</t>
  </si>
  <si>
    <t xml:space="preserve">Расходы на обеспечение питанием детей льготной категории в учреждениях дошкольного образования </t>
  </si>
  <si>
    <t>07 1 01 00013</t>
  </si>
  <si>
    <t xml:space="preserve">Расходы на прочее материально-техническое обеспечение в учреждениях дошкольного образования </t>
  </si>
  <si>
    <t>07 1 01 00014</t>
  </si>
  <si>
    <t>Расходы на прочее материально-техническое обеспечение в учреждениях  дошкольного образования, связанные с реализацией наказов депутатов Республики Алтай</t>
  </si>
  <si>
    <t>07 1 01 00Д14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</si>
  <si>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учреждениях дошкольного образования</t>
  </si>
  <si>
    <t>07 1 01 000Ж0</t>
  </si>
  <si>
    <t>Расходы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</si>
  <si>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07 1 01 44300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</si>
  <si>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</si>
  <si>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07 1 01 48400</t>
  </si>
  <si>
    <t>Расходы на реализацию мероприятий в сфере реабилитации и адаптации инвалидов</t>
  </si>
  <si>
    <t>07 1 01 L5140</t>
  </si>
  <si>
    <t>Расходы на предоставление ежемесячной надбавки к заработной плате молодым специалистам в учреждениях дошкольного образования</t>
  </si>
  <si>
    <t>07 1 01 S4500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</si>
  <si>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дошкольного образования </t>
  </si>
  <si>
    <t>10 4 02 00007</t>
  </si>
  <si>
    <t>Общее образование</t>
  </si>
  <si>
    <t xml:space="preserve">Повышение эффективности управления и распоряжения муниципальным имуществом муниципального образования «Город Горно-Алтайск» </t>
  </si>
  <si>
    <t>03 1 02 00000</t>
  </si>
  <si>
    <t>Расходы на приобретение в муниципальную собственность зданий, сооружений и помещений</t>
  </si>
  <si>
    <t>03 1 02 00005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</si>
  <si>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</si>
  <si>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</si>
  <si>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 xml:space="preserve">Развитие системы содержания и обучения детей в муниципальных общеобразовательных учреждениях г. Горно-Алтайска </t>
  </si>
  <si>
    <t>07 1 02 00000</t>
  </si>
  <si>
    <t xml:space="preserve">Расходы на оплату труда и начисления на выплаты по оплате труда в учреждениях общего образования </t>
  </si>
  <si>
    <t>07 1 02 00001</t>
  </si>
  <si>
    <t xml:space="preserve">Расходы на оплату коммунальных услуг в учреждениях общего образования </t>
  </si>
  <si>
    <t>07 1 02 00004</t>
  </si>
  <si>
    <t xml:space="preserve">Расходы на осуществление мероприятий по пожарной безопасности в учреждениях общего образования </t>
  </si>
  <si>
    <t>07 1 02 00005</t>
  </si>
  <si>
    <t>Расходы на выполнение инженерных изысканий, подготовку проектной документации, проведение государственной экспертизы, а так же осуществление авторского надзора не связанных со строительством</t>
  </si>
  <si>
    <t>07 1 02 00006</t>
  </si>
  <si>
    <t xml:space="preserve">Расходы на проведение текущего и капитального ремонта зданий объектов общего образования </t>
  </si>
  <si>
    <t>07 1 02 00007</t>
  </si>
  <si>
    <t xml:space="preserve">Расходы на повышение квалификации работников в муниципальных учреждениях общего образования </t>
  </si>
  <si>
    <t>07 1 02 0000П</t>
  </si>
  <si>
    <t xml:space="preserve">Расходы на обеспечение питанием детей  в учреждениях общего образования </t>
  </si>
  <si>
    <t>07 1 02 00013</t>
  </si>
  <si>
    <t xml:space="preserve">Расходы на прочее материально-техническое обеспечение в учреждениях общего образования </t>
  </si>
  <si>
    <t>07 1 02 00014</t>
  </si>
  <si>
    <t>Расходы на оплату арендных платежей за пользование имуществом общеобразовательными учреждениями</t>
  </si>
  <si>
    <t>07 1 02 00015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</si>
  <si>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учреждениях общего образования</t>
  </si>
  <si>
    <t>07 1 02 000Ж0</t>
  </si>
  <si>
    <t>Расходы на прочее материально-техническое обеспечение в учреждениях общего образования, связанные с реализацией наказов депутатов Республики Алтай</t>
  </si>
  <si>
    <t>07 1 02 00Д14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</si>
  <si>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</si>
  <si>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07 1 02 44300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</si>
  <si>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</si>
  <si>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07 1 02 53032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</si>
  <si>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</si>
  <si>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1 02 L3042</t>
  </si>
  <si>
    <t>Расходы на реализацию мероприятий по модернизации школьных систем образования муниципального образования «Город Горно-Алтайск»</t>
  </si>
  <si>
    <t>07 1 02 L7500</t>
  </si>
  <si>
    <t>Предоставление ежемесячной надбавки к заработной плате молодым специалистам в учреждениях общего образования образования</t>
  </si>
  <si>
    <t>07 1 02 S4500</t>
  </si>
  <si>
    <t>Расходы на обеспечение горячим питанием учащихся 5-11 классов муниципальных общеобразовательных организаций в городе Горно-Алтайске из малообеспеченных семей</t>
  </si>
  <si>
    <t>07 1 02 S4600</t>
  </si>
  <si>
    <t>Расходы на реализацию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</si>
  <si>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07 1 02 S46М0</t>
  </si>
  <si>
    <t>Расходы на реализацию мероприятий по модернизации школьных систем образования</t>
  </si>
  <si>
    <t>07 1 02 S7500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</si>
  <si>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</si>
  <si>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 1 E2 50982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</si>
  <si>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</si>
  <si>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 1 EВ 51790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</si>
  <si>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общего образования </t>
  </si>
  <si>
    <t>10 4 02 00008</t>
  </si>
  <si>
    <t xml:space="preserve">Дополнительное образование </t>
  </si>
  <si>
    <t xml:space="preserve">Развитие системы дополнительного образования в муниципальном образовании «Город Горно-Алтайск» </t>
  </si>
  <si>
    <t>07 1 03 00000</t>
  </si>
  <si>
    <t xml:space="preserve">Расходы на оплату труда и начисления на выплаты по оплате труда в учреждениях дополнительного образования </t>
  </si>
  <si>
    <t>07 1 03 00001</t>
  </si>
  <si>
    <t>Расходы на подготовку проектной документации, экспертиза проектной документации (в том числе в форме экспертного сопровождения), инженерные изыскания, проверка достоверности определения сметной стоимости на строительство, реконструкцию и приобретение зданий, помещений и земельных участков под размещение учреждений дополнительного образования</t>
  </si>
  <si>
    <t>07 1 03 00003</t>
  </si>
  <si>
    <t xml:space="preserve">Расходы на оплату коммунальных услуг в учреждениях дополнительного образования </t>
  </si>
  <si>
    <t>07 1 03 00004</t>
  </si>
  <si>
    <t xml:space="preserve">Расходы на осуществление мероприятий по пожарной безопасности в учреждениях дополнительного образования </t>
  </si>
  <si>
    <t>07 1 03 00005</t>
  </si>
  <si>
    <t>07 1 03 00007</t>
  </si>
  <si>
    <t xml:space="preserve">Расходы на мероприятия связанные с повышением безопасности дорожного движения в учреждениях дополнительного образования </t>
  </si>
  <si>
    <t>07 1 03 00008</t>
  </si>
  <si>
    <t xml:space="preserve">Расходы на патриотическое воспитание детей в учреждениях дополнительного образования </t>
  </si>
  <si>
    <t>07 1 03 00009</t>
  </si>
  <si>
    <t xml:space="preserve">Расходы на повышение квалификации работников в муниципальных учреждениях дополнительного образования </t>
  </si>
  <si>
    <t>07 1 03 0000П</t>
  </si>
  <si>
    <t xml:space="preserve">Расходы на прочее материально-техническое обеспечение в учреждениях дополнительного образования </t>
  </si>
  <si>
    <t>07 1 03 00014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</si>
  <si>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учреждениях дополнительного образования</t>
  </si>
  <si>
    <t>07 1 03 000Ж0</t>
  </si>
  <si>
    <t xml:space="preserve">Предоставление ежемесячной надбавки к заработной плате молодым специалистам в учреждениях дополнительного образования </t>
  </si>
  <si>
    <t>07 1 03 S4500</t>
  </si>
  <si>
    <t>Расходы на оплату труда педагогических работников образовательных организаций дополнительного образования детей в сфере образования</t>
  </si>
  <si>
    <t>07 1 03 S7800</t>
  </si>
  <si>
    <t>Поддержка социально ориентированных некоммерческих организаций (субсидии)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</t>
  </si>
  <si>
    <t>07 1 04 00001</t>
  </si>
  <si>
    <t xml:space="preserve">Расходы  на организацию дополнительных общеобразовательных программ в рамках исполнения муниципального социального заказа в социальной сфере </t>
  </si>
  <si>
    <t>07 1 06 00000</t>
  </si>
  <si>
    <t xml:space="preserve">Субсидии на 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
</t>
  </si>
  <si>
    <t>07 1 06 00001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</si>
  <si>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</si>
  <si>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</si>
  <si>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</si>
  <si>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</si>
  <si>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Субсидии в целях финансового обеспечения (возмещения) исполнения муниципального социального заказа на оказание муниципальных услуг в социальной сфере</t>
  </si>
  <si>
    <t>07 1 06 00002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</si>
  <si>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</si>
  <si>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</si>
  <si>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</t>
  </si>
  <si>
    <t>10 4 02 00009</t>
  </si>
  <si>
    <t>Создание условий для реализации муниципальной программы муниципального образования «Город Горно-Алтайск» «Развитие образования в муниципальном образовании «Город Горно-Алтайск» на 2020 - 2025 годы</t>
  </si>
  <si>
    <t>07 0 01 15000</t>
  </si>
  <si>
    <t xml:space="preserve">Повышение эффективности муниципального управления в Муниципальном учреждении «Управление образования администрации МО города Горно-Алтайска» </t>
  </si>
  <si>
    <t>07 0 А1 15100</t>
  </si>
  <si>
    <t xml:space="preserve">Расходы на выплаты по оплате труда работников Муниципального учреждения «Управление образования администрации МО города Горно-Алтайска» </t>
  </si>
  <si>
    <t>07 0 А1 15110</t>
  </si>
  <si>
    <t xml:space="preserve">Расходы на обеспечение функций Муниципального учреждения «Управление образования администрации МО города Горно-Алтайска» </t>
  </si>
  <si>
    <t>07 0 А1 15190</t>
  </si>
  <si>
    <t xml:space="preserve">Расходы на повышение квалификации работников  Муниципального учреждения «Управление образования администрации МО города Горно-Алтайска» </t>
  </si>
  <si>
    <t>07 0 П1 15000</t>
  </si>
  <si>
    <t xml:space="preserve">Прочие расходы не относящиеся к содержанию органов местного самоуправления в Муниципальном учреждении «Управление образования администрации МО города Горно-Алтайска» </t>
  </si>
  <si>
    <t>07 0 У1 15000</t>
  </si>
  <si>
    <t>Финансовое обеспечение выполнения функций учреждениями, осуществляющими централизованное обслуживание учреждений в области образования</t>
  </si>
  <si>
    <t>07 0 Ц1 15000</t>
  </si>
  <si>
    <t xml:space="preserve">Расходы на оплату труда и начисления на выплаты по оплате труда в Муниципальном бюджетном учреждении «Центр по обеспечению деятельности МУ «Управление образования г. Горно-Алтайска» и подведомственных ему организаций» </t>
  </si>
  <si>
    <t>07 0 Ц1 15001</t>
  </si>
  <si>
    <t xml:space="preserve">Расходы на оплату коммунальных услуг учреждений в Муниципальном бюджетном учреждении «Центр по обеспечению деятельности МУ «Управление образования г. Горно-Алтайска» и подведомственных ему организаций» </t>
  </si>
  <si>
    <t>07 0 Ц1 15004</t>
  </si>
  <si>
    <t xml:space="preserve">Расходы на прочее материально-техническое обеспечение в Муниципальном бюджетном учреждении «Центр по обеспечению деятельности МУ «Управление образования г. Горно-Алтайска» и подведомственных ему организаций» </t>
  </si>
  <si>
    <t>07 0 Ц1 15014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</si>
  <si>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Муниципальном бюджетном учреждении «Центр по обеспечению деятельности МУ «Управление образования г. Горно-Алтайска» и подведомственных ему организаций»</t>
  </si>
  <si>
    <t>07 0 Ц1 150Ж0</t>
  </si>
  <si>
    <t xml:space="preserve">Расходы на выплаты по оплате труда работников Муниципального казенного учреждения «Центр по обеспечению деятельности МУ «Управление образования г. Горно-Алтайска» и подведомственных ему организаций» </t>
  </si>
  <si>
    <t>07 0 Ц1 15110</t>
  </si>
  <si>
    <t xml:space="preserve">Расходы на обеспечение функций Муниципального казенного учреждения «Центр по обеспечению деятельности МУ «Управление образования г. Горно-Алтайска» и подведомственных ему организаций» </t>
  </si>
  <si>
    <t>07 0 Ц1 15190</t>
  </si>
  <si>
    <t xml:space="preserve">Расходы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</si>
  <si>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07 0 Ц1 44300</t>
  </si>
  <si>
    <t>Расходы на организацию отдыха детей в каникулярное время в муниципальном образовании «Город Горно-Алтайск»</t>
  </si>
  <si>
    <t>07 1 05 00001</t>
  </si>
  <si>
    <t>Оказание поддержки педагогическим работникам муниципальных общеобразовательных организаций города ГорноАлтайска и муниципальных дошкольных образовательных организаций города Горно-Алтайска</t>
  </si>
  <si>
    <t>05 1 03 00001</t>
  </si>
  <si>
    <t>Расходы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</si>
  <si>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07 1 01 43895</t>
  </si>
  <si>
    <t xml:space="preserve">Муниципальное Учреждение «Финансовое Управление администрации муниципального образования города Горно-Алтайска» </t>
  </si>
  <si>
    <t>016</t>
  </si>
  <si>
    <t>Обеспечение деятельности финансовых, налоговых и таможенных органов и органов финансового надзора</t>
  </si>
  <si>
    <t>06</t>
  </si>
  <si>
    <t>Муниципальная программа муниципального образования «Город Горно-Алтайск» «Управление муниципальными финансами в муниципальном образовании «Город Горно-Алтайск» на 2020 - 2025 годы»</t>
  </si>
  <si>
    <t>02 0 00 00000</t>
  </si>
  <si>
    <t>Создание оптимальных условий по обеспечению реализации муниципальной программы «Управление муниципальными финансами в муниципальном образовании «Город Горно-Алтайск» на 2020 - 2025 годах</t>
  </si>
  <si>
    <t>02 0 01 16000</t>
  </si>
  <si>
    <t>Материально-техническое обеспечение Муниципального Учреждения «Финансовое Управление администрации муниципального образования города Горно-Алтайска»</t>
  </si>
  <si>
    <t>02 0 А1 16100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</si>
  <si>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Муниципальном Учреждении «Финансовое Управление администрации муниципального образования города Горно-Алтайска»</t>
  </si>
  <si>
    <t>02 0 А1 160Ж0</t>
  </si>
  <si>
    <t>Расходы на выплаты по оплате труда работников Муниципального Учреждения «Финансовое Управление администрации муниципального образования города Горно-Алтайска»</t>
  </si>
  <si>
    <t>02 0 А1 16110</t>
  </si>
  <si>
    <t>Расходы на обеспечение функций Муниципального Учреждения «Финансовое Управление администрации муниципального образования города Горно-Алтайска»</t>
  </si>
  <si>
    <t>02 0 А1 16190</t>
  </si>
  <si>
    <t xml:space="preserve">Расходы на повышение квалификации работников в Муниципальном Учреждении «Финансовое Управление администрации муниципального образования города Горно-Алтайска» </t>
  </si>
  <si>
    <t>02 0 П1 16000</t>
  </si>
  <si>
    <t xml:space="preserve">Расходы на обеспечение информатизации бюджетного процесса в муниципальном образовании «Город Горно-Алтайск» </t>
  </si>
  <si>
    <t>02 1 01 S9600</t>
  </si>
  <si>
    <t>Прочие расходы Муниципального Учреждения «Финансовое Управление администрации муниципального образования города Горно-Алтайска», не относящиеся к расходам на материально-техническое обеспечение Управления</t>
  </si>
  <si>
    <t>02 0 Я1 16000</t>
  </si>
  <si>
    <t>Непрограммные направления деятельности Муниципального Учреждения «Финансовое Управление администрации муниципального образования города Горно-Алтайска»</t>
  </si>
  <si>
    <t>99 0 00 16000</t>
  </si>
  <si>
    <t>Прочие расходы Муниципального Учреждения «Финансовое Управление администрации муниципального образования города Горно-Алтайска» не относящиеся к расходам на материально-техническое обеспечение Муниципального Учреждения «Финансовое Управление администрации муниципального образования города Горно-Алтайска»</t>
  </si>
  <si>
    <t>99 0 Я0 16000</t>
  </si>
  <si>
    <t>Субсидии из бюджета муниципального образования «Город Горно-Алтайск» юридическим лицам в целях возмещения недополученных доходов, связанных с оказанием услуг населению муниципального образования «Город Горно-Алтайск»</t>
  </si>
  <si>
    <t>09 2 02 00001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</si>
  <si>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города Горно-Алтайска по льготным тарифам</t>
  </si>
  <si>
    <t>09 2 02 41900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</si>
  <si>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</si>
  <si>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</si>
  <si>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«Создание условий для долгосрочной сбалансированности и устойчивости бюджетной системы в муниципальном образовании «Город Горно-Алтайск»  на 2020 - 2025 годы»</t>
  </si>
  <si>
    <t>02 1 00 00000</t>
  </si>
  <si>
    <t xml:space="preserve">Обеспечение сбалансированности и устойчивости бюджетной системы муниципального образования «Город Горно-Алтайск» </t>
  </si>
  <si>
    <t>02 1 01 00000</t>
  </si>
  <si>
    <t>Обслуживание муниципального долга</t>
  </si>
  <si>
    <t>730</t>
  </si>
  <si>
    <t>Муниципальное учреждение «Управление жилищно-коммунального и дорожного хозяйства администрации города Горно-Алтайска»</t>
  </si>
  <si>
    <t>017</t>
  </si>
  <si>
    <t>Водное хозяйство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</si>
  <si>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</si>
  <si>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08 1 00 00000</t>
  </si>
  <si>
    <t>Развитие и содержание объектов благоустройства в муниципальном образовании «Город Горно-Алтайск»</t>
  </si>
  <si>
    <t>08 1 01 00000</t>
  </si>
  <si>
    <t>Расходы на строительство, реконструкцию объектов инженерной защиты и берегоукрепительных сооружений</t>
  </si>
  <si>
    <t>08 1 01 S016П</t>
  </si>
  <si>
    <t>Бюджетные инвестиции в объекты капитального строительства муниципальной собственности</t>
  </si>
  <si>
    <t>414</t>
  </si>
  <si>
    <t>Транспорт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</si>
  <si>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</si>
  <si>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08 2 00 00000</t>
  </si>
  <si>
    <t>Приобретение в лизинг (финансовую аренду)  специализированной техники для муниципальных нужд</t>
  </si>
  <si>
    <t>08 2 02 00003</t>
  </si>
  <si>
    <t>Прочая закупка товаров, работ и услуг для муниципальных нужд</t>
  </si>
  <si>
    <t>Дорожное хозяйство</t>
  </si>
  <si>
    <t>Материально-техническое обеспечение муниципального казенного учреждения «Городское хозяйство и лесничество»</t>
  </si>
  <si>
    <t>08 0 Г1 17100</t>
  </si>
  <si>
    <t>Расходы на выплаты по оплате труда работников муниципального казенного учреждения «Городское хозяйство и лесничество»</t>
  </si>
  <si>
    <t>08 0 Г1 17110</t>
  </si>
  <si>
    <t>Расходы на обеспечение функций муниципального казенного учреждения «Городское хозяйство и лесничество»</t>
  </si>
  <si>
    <t>08 0 Г1 17190</t>
  </si>
  <si>
    <t>Расходы на привлечение автотранспортной и специализированной техники для муниципальных нужд в городе Горно-Алтайске</t>
  </si>
  <si>
    <t>08 1 01 00008</t>
  </si>
  <si>
    <t>Ремонт и содержание объектов транспортной инфраструктуры в муниципальном образовании «Город Горно-Алтайск»</t>
  </si>
  <si>
    <t>08 2 01 00000</t>
  </si>
  <si>
    <t>Расходы на проектно-изыскательские работы объектов строительства и капитального ремонта автомобильных дорог и искусственных сооружений на них</t>
  </si>
  <si>
    <t>08 2 01 000Д1</t>
  </si>
  <si>
    <t>Содержание сети автомобильных дорог общего пользования местного значения и искусственных сооружений на них</t>
  </si>
  <si>
    <t>08 2 01 000Д2</t>
  </si>
  <si>
    <t>Текущий ремонт сети автомобильных дорог общего пользования местного значения</t>
  </si>
  <si>
    <t>08 2 01 000Д3</t>
  </si>
  <si>
    <t>Расходы на финансирование дорожной деятельности в отношении автомобильных дорог общего пользования местного значения</t>
  </si>
  <si>
    <t>08 2 01 L7842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</si>
  <si>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</si>
  <si>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08 2 01 S22Д0</t>
  </si>
  <si>
    <t>Основное мероприятие «Реализация регионального проекта «Дорожная сеть»</t>
  </si>
  <si>
    <t>08 2  R1 00000</t>
  </si>
  <si>
    <t>Разработка проектно сметной документации в рамках  национального проекта «Безопасные и качественные автомобильные дороги»</t>
  </si>
  <si>
    <t>08 2 R1 000Д1</t>
  </si>
  <si>
    <t>Расходы на обеспечение дорожной деятельности в рамках национального проекта «Безопасные и качественные автомобильные дороги»</t>
  </si>
  <si>
    <t>08 2 R1 43930</t>
  </si>
  <si>
    <t>Расходы на приведение в нормативное состояние автомобильных дорог и искусственных дорожных сооружений в рамках национального проекта «Безопасные качественные дороги»</t>
  </si>
  <si>
    <t>08 2 R1 53942</t>
  </si>
  <si>
    <t>Бюджетные инвестиции на приобретение объектов недвижимого имущества в муниципальную собственность</t>
  </si>
  <si>
    <t>412</t>
  </si>
  <si>
    <t>Расходы по переносу (выносу, капитальному ремонту, ремонту) инженерных сетей и коммуникаций в городе Горно-Алтайске</t>
  </si>
  <si>
    <t>08 1 01 00009</t>
  </si>
  <si>
    <t>Подпрограмма «Обеспечение безаварийного функционирования газовых сетей в муниципальном образовании «Город Горно-Алтайск»</t>
  </si>
  <si>
    <t>08 3 00 00000</t>
  </si>
  <si>
    <t>Организация эксплуатации, технического обслуживания  и аварийно-диспетчерского обеспечения систем объектов газификации</t>
  </si>
  <si>
    <t>08 3 01 00001</t>
  </si>
  <si>
    <t>Содержание объектов коммунальной инфраструктуры муниципальной собственности</t>
  </si>
  <si>
    <t>08 3 01 00002</t>
  </si>
  <si>
    <t>Развитие систем коммунальной инфраструктуры в муниципальном образовании «Город Горно-Алтайск»</t>
  </si>
  <si>
    <t>Подключение (технологическое присоединение) к системе водоснабжения (системе водоотведения)</t>
  </si>
  <si>
    <t>09 2 03 00002</t>
  </si>
  <si>
    <t>Строительство, реконструкция и разработка проектно сметной документации объектов водоснабжения</t>
  </si>
  <si>
    <t>09 2 03 00003</t>
  </si>
  <si>
    <t>Расходы на мероприятия по устройству водоразборных колонок и пожарных гидрантов в муниципальном образовании "Город Горно-Алтайск"</t>
  </si>
  <si>
    <t>09 2 03 00005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</si>
  <si>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«Чистая вода»)</t>
  </si>
  <si>
    <t>09 2 F5 5243П</t>
  </si>
  <si>
    <t>Расходы на стимулирование жилищного строительства в рамках реализации индивидуальной программы социально-экономического развития Республики Алтай</t>
  </si>
  <si>
    <t>09 2 И6 5321L</t>
  </si>
  <si>
    <t>Расходы на стимулирование жилищного строительства в г. Горно-Алтайске, в рамках реализации индивидуальной программы социально-экономического развития Республики Алтай</t>
  </si>
  <si>
    <t>09 2 ИП L321L</t>
  </si>
  <si>
    <t xml:space="preserve">Расходы на оплату уличного освещения в городе Горно-Алтайске </t>
  </si>
  <si>
    <t>08 1 01 00002</t>
  </si>
  <si>
    <t>Расходы на содержание мест захоронения в городе Горно-Алтайске</t>
  </si>
  <si>
    <t>08 1 01 00004</t>
  </si>
  <si>
    <t xml:space="preserve">Расходы на прочие мероприятия направленные на благоустройство в городе Горно-Алтайске </t>
  </si>
  <si>
    <t>08 1 01 00005</t>
  </si>
  <si>
    <t>Расходы на ремонт и содержание фонтанов в парках и скверах в городе Горно-Алтайске</t>
  </si>
  <si>
    <t>08 1 01 00006</t>
  </si>
  <si>
    <t>Расходы на новогоднее оформление, устройство, содержание и демонтаж новогодних городков  в городе Горно-Алтайске</t>
  </si>
  <si>
    <t>08 1 01 00007</t>
  </si>
  <si>
    <t>Расходы на изготовление, монтаж, демонтаж наружной рекламной продукции и баннеров в городе Горно-Алтайске</t>
  </si>
  <si>
    <t>08 1 01 00010</t>
  </si>
  <si>
    <t>Расходы на обкос незакрепленных территорий в городе Горно-Алтайске</t>
  </si>
  <si>
    <t>08 1 01 00011</t>
  </si>
  <si>
    <t>Расходы связанные с организацией временного трудоустройства граждан, привлекаемых на работы по благоустройству города</t>
  </si>
  <si>
    <t>08 1 01 00012</t>
  </si>
  <si>
    <t>Расходы на предоставление из бюджета муниципального образования «Город Горно-Алтайск» грантов в форме субсидий председателям территориальных общественных самоуправлений на территории муниципального образования «Город Горно-Алтайск»</t>
  </si>
  <si>
    <t>08 1 01 00013</t>
  </si>
  <si>
    <t xml:space="preserve">Расходы, связанные с содержанием мест  накопления твердых коммунальных отходов, ликвидация несанкционированных свалок </t>
  </si>
  <si>
    <t>08 1 01 00014</t>
  </si>
  <si>
    <t>Расходы, связанные с содержанием и благоустройством мест остановок общественного транспорта</t>
  </si>
  <si>
    <t>08 1 01 00015</t>
  </si>
  <si>
    <t>Расходы на строительство, реконструкцию фонтанов, в том числе на подготовку проектной документации, прохождение государственной экспертизы ( в том числе в форме экспертного сопровождения), инженерные изыскания, проверка достоверности определения сметной стоимости</t>
  </si>
  <si>
    <t>08 1 01 00016</t>
  </si>
  <si>
    <t>Расходы на прочие мероприятия направленные на благоустройство в городе Горно-Алтайске, связанные с реализацией наказов депутатов Республики Алтай</t>
  </si>
  <si>
    <t>08 1 01 00Д05</t>
  </si>
  <si>
    <t>Расходы, связанные с содержанием и благоустройством мест остановок общественного транспорта, по наказам депутатов Республики Алтай</t>
  </si>
  <si>
    <t>08 1 01 00Д15</t>
  </si>
  <si>
    <t>Расходы по организации мерорпиятий при осуществлении деятельности по обращениию с животными без владельцев</t>
  </si>
  <si>
    <t>08 1 01 40300</t>
  </si>
  <si>
    <t>Расходы на мероприятия в сфере обращения с твердыми коммунальными отходами в рамках реализации мероприятий индивидуальной программы социально-экономического развития Республики Алтай</t>
  </si>
  <si>
    <t>08 1 И7 L321W</t>
  </si>
  <si>
    <t>Реализация мероприятий Федеральной целевой программы «Увековечение памяти погибших при защите Отечества на 2019 - 2024 годы»</t>
  </si>
  <si>
    <t>08 1 01 L2990</t>
  </si>
  <si>
    <t>Расходы на установку мемориальных знаков в рамках федеральной целевой программы «Увековечение памяти погибших при защите Отечества на 2019 - 2024 годы»</t>
  </si>
  <si>
    <t>08 1 01 L2992</t>
  </si>
  <si>
    <t>Благоустройство общественных территорий</t>
  </si>
  <si>
    <t>14 1 01 00002</t>
  </si>
  <si>
    <t>Благоустройство общественных территорий по наказам депутатов Республики Алтай</t>
  </si>
  <si>
    <t>14 1 01 00Д02</t>
  </si>
  <si>
    <t>Расходы на повышение уровня благоустройства территорий муниципального образования</t>
  </si>
  <si>
    <t>14 1 01 S9500</t>
  </si>
  <si>
    <t>Создание комфортной городской среды в малых городах</t>
  </si>
  <si>
    <t>14 2 00 00000</t>
  </si>
  <si>
    <t>Расходы на благоустройство центральной части города - площади имени В.И. Ленина и Центрального сквера культуры и отдыха</t>
  </si>
  <si>
    <t>14 2 02 00001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</si>
  <si>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</si>
  <si>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14 2 F2 54240</t>
  </si>
  <si>
    <t>Другие вопросы в области жилищно-коммунального хозяйства</t>
  </si>
  <si>
    <t>Создание условий для реализации муниципальной программы муниципального образования «Город Горно-Алтайск» «Развитие транспортной инфраструктуры, объектов благоустройства и газификации в муниципальном образовании «Город Горно-Алтайск» на 2020 - 2025 годы»</t>
  </si>
  <si>
    <t>08 0 01 17000</t>
  </si>
  <si>
    <t>Повышение эффективности управления в Муниципальном учреждении «Управление жилищно-коммунального и дорожного хозяйства администрации города Горно-Алтайска»</t>
  </si>
  <si>
    <t>08 0 А1 17100</t>
  </si>
  <si>
    <t>Расходы на выплаты по оплате труда работников Муниципального учреждения «Управление жилищно-коммунального и дорожного хозяйства администрации города Горно-Алтайска»</t>
  </si>
  <si>
    <t>08 0А1 17110</t>
  </si>
  <si>
    <t xml:space="preserve">Расходы на обеспечение функций Муниципального учреждения «Управление жилищно-коммунального и дорожного хозяйства администрации города Горно-Алтайска» </t>
  </si>
  <si>
    <t>08 0 А1 17190</t>
  </si>
  <si>
    <t>Подпрограмма «Развитие системы общего и дополнительного образования в муниципальном образовании «Город Горно-Алтайск» на 2020 - 2025 годы»</t>
  </si>
  <si>
    <t>Расходы на разработку проектно сметной документации, строительство, реконструкцию и приобретение зданий, помещений и земельных участков под размещение дошкольных образовательных учреждений</t>
  </si>
  <si>
    <t>07 1 01 00016</t>
  </si>
  <si>
    <t>Расходы на создание дополнительных мест в дошкольных образовательных организациях в г. Горно-Алтайске</t>
  </si>
  <si>
    <t>07 1 01 00018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</si>
  <si>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г.Горно-Алтайске</t>
  </si>
  <si>
    <t>07 1 P2 4232П</t>
  </si>
  <si>
    <t>Массовый спорт</t>
  </si>
  <si>
    <t>Подпрограмма «Развитие физической культуры и спорта в муниципальном образовании «Город Горно-Алтайск» на 2020 - 2025 годы»</t>
  </si>
  <si>
    <t>Расходы на ПСД, строительство, реконструкцию и приобретение зданий, помещений и земельных участков под размещение учреждений в сфере физической культуры и спорта</t>
  </si>
  <si>
    <t>04 2 04 00001</t>
  </si>
  <si>
    <t>Создание и модернизация объектов спортивной инфраструктуры муниципальной собственности для занятий физической культурой и спортом (капитальные вложения в объекты государственной и муниципальной собственности) г. Горно-Алтайске</t>
  </si>
  <si>
    <t>04 2 P5 5139П</t>
  </si>
  <si>
    <t>Расходы на капитальные вложения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</si>
  <si>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>04 2 P5 4139П</t>
  </si>
  <si>
    <t>Муниципальное учреждение «Управление имущества, градостроительства и земельных отношений города Горно-Алтайска»</t>
  </si>
  <si>
    <t>018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</si>
  <si>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</si>
  <si>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Муниципального учреждения «Управление имущества, градостроительства и земельных отношений города Горно-Алтайска»</t>
  </si>
  <si>
    <t>03 0 01 18000</t>
  </si>
  <si>
    <t>Осуществление санитарно-противоэпидемических (профилактических) мероприятий по предупреждению завоза и распространения вирусных инфекций в Муниципальном учреждении «Управление имущества, градостроительства и земельных отношений города Горно-Алтайска»</t>
  </si>
  <si>
    <t>03 0 А1 180Ж0</t>
  </si>
  <si>
    <t>Материально-техническое обеспечение Муниципального учреждения «Управление имущества, градостроительства и земельных отношений города Горно-Алтайска»</t>
  </si>
  <si>
    <t>03 0 А1 18100</t>
  </si>
  <si>
    <t>Расходы на выплаты по оплате труда работников Муниципального учреждения «Управление имущества, градостроительства и земельных отношений города Горно-Алтайска»</t>
  </si>
  <si>
    <t>03 0 А1 18110</t>
  </si>
  <si>
    <t>Расходы на выплаты персоналу муниципальных органов</t>
  </si>
  <si>
    <t>Фонд оплаты труда муниципальных органов и взносы по обязательному социальному страхованию</t>
  </si>
  <si>
    <t>Расходы на обеспечение функций Муниципального учреждения «Управление имущества, градостроительства и земельных отношений города Горно-Алтайска»</t>
  </si>
  <si>
    <t>03 0 А1 18190</t>
  </si>
  <si>
    <t xml:space="preserve">Иные закупки товаров, работ и услуг для обеспечения муниципальных нужд </t>
  </si>
  <si>
    <t>Расходы на повышение квалификации работников в Муниципальном учреждении «Управление имущества, градостроительства и земельных отношений города Горно-Алтайска»</t>
  </si>
  <si>
    <t>03 0 П1 18000</t>
  </si>
  <si>
    <t xml:space="preserve">Расходы по содержанию и капитальному ремонту муниципального имущества </t>
  </si>
  <si>
    <t>03 1 02 00002</t>
  </si>
  <si>
    <t>Субсидии за счет средств бюджета муниципального образования "Город Горно-Алтайск" в виде вкладов в имущество хозяйственных обществ, единственным акционером которых является муниципальное образование "Город Горно-Алтайск", не увеличивающих их уставный капитал</t>
  </si>
  <si>
    <t>03 1 02 00004</t>
  </si>
  <si>
    <t>Национальная безопасность и правоохранительная деятельность</t>
  </si>
  <si>
    <t>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</t>
  </si>
  <si>
    <t>10 1 09 00000</t>
  </si>
  <si>
    <t>Выплата вознаграждения гражданам за сдачу огнестрельного оружия, боеприпасов, взрывчатых веществ, взрывных устройств</t>
  </si>
  <si>
    <t>10 1 09 S2400</t>
  </si>
  <si>
    <t xml:space="preserve">Эффективное использование земельных участков на территории муниципального образования «Город Горно-Алтайск» </t>
  </si>
  <si>
    <t>03 1 01 00001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</si>
  <si>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</si>
  <si>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03 1 01 00002</t>
  </si>
  <si>
    <t>Эффективное управление и распоряжение муниципальным имуществом муниципального образования на 2020 - 2025 годы</t>
  </si>
  <si>
    <t>03 1 02 00001</t>
  </si>
  <si>
    <t>Эффективное территориальное планирование и землепользование на территории муниципального образования «Город Горно-Алтайск» на 2020 - 2025 годы</t>
  </si>
  <si>
    <t>03 1 03 00000</t>
  </si>
  <si>
    <t>Обеспечение эффективного территориального планирования и землепользования на территории муниципального образования «Город Горно-Алтайск»</t>
  </si>
  <si>
    <t>03 1 03 00001</t>
  </si>
  <si>
    <t>Контрольно-счетная палата города Горно-Алтайска</t>
  </si>
  <si>
    <t>019</t>
  </si>
  <si>
    <t xml:space="preserve">Непрограммные направления деятельности Контрольно-счетной палаты города Горно-Алтайска </t>
  </si>
  <si>
    <t>99 0 00 19000</t>
  </si>
  <si>
    <t>Материально-техническое обеспечение Контрольно-счетной палаты города Горно-Алтайска</t>
  </si>
  <si>
    <t>99 0 А0 19100</t>
  </si>
  <si>
    <t xml:space="preserve">Расходы на выплаты по оплате труда работников Контрольно-счетной палаты города Горно-Алтайска </t>
  </si>
  <si>
    <t>99 0 А0 19110</t>
  </si>
  <si>
    <t>Расходы на оплату труда председателя Контрольно-счетной палаты города Горно-Алтайска</t>
  </si>
  <si>
    <t>99 0 А0 19111</t>
  </si>
  <si>
    <t>Расходы на оплату труда лиц, замещающих должности муниципальной службы в Контрольно-счетной палате города Горно-Алтайска</t>
  </si>
  <si>
    <t>99 0 А0 19112</t>
  </si>
  <si>
    <t xml:space="preserve">Расходы на обеспечение функций  Контрольно-счетной палаты города Горно-Алтайска </t>
  </si>
  <si>
    <t>99 0 А0 19190</t>
  </si>
  <si>
    <t>Повышение квалификации работников Контрольно-счетной палаты города Горно-Алтайска</t>
  </si>
  <si>
    <t>99 0 П0 19000</t>
  </si>
  <si>
    <t>Исполнено</t>
  </si>
  <si>
    <t>Процент исполнения</t>
  </si>
  <si>
    <t xml:space="preserve">ИСПОЛНЕНИЕ </t>
  </si>
  <si>
    <t>бюджета муниципального образования «Город Горно-Алтайск»</t>
  </si>
  <si>
    <t>по ведомственной структуре за 2023 год</t>
  </si>
  <si>
    <t>ПРИЛОЖЕНИЕ № 4</t>
  </si>
  <si>
    <t xml:space="preserve"> от «___» апреля 2024 года № ___</t>
  </si>
  <si>
    <t>Расходы по организации мероприятий при осуществлении деятельности по обращениию с животными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</si>
</sst>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00\ _₽_-;\-* #,##0.00000\ _₽_-;_-* &quot;-&quot;?????\ _₽_-;_-@_-"/>
    <numFmt numFmtId="167" formatCode="0.00000"/>
    <numFmt numFmtId="168" formatCode="_-* #,##0.000000_р_._-;\-* #,##0.000000_р_._-;_-* &quot;-&quot;??_р_._-;_-@_-"/>
    <numFmt numFmtId="169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165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5" fontId="2" fillId="2" borderId="2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justify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166" fontId="2" fillId="2" borderId="0" xfId="0" applyNumberFormat="1" applyFont="1" applyFill="1" applyAlignment="1"/>
    <xf numFmtId="167" fontId="2" fillId="2" borderId="0" xfId="0" applyNumberFormat="1" applyFont="1" applyFill="1" applyAlignment="1"/>
    <xf numFmtId="167" fontId="0" fillId="0" borderId="0" xfId="0" applyNumberFormat="1"/>
    <xf numFmtId="166" fontId="0" fillId="0" borderId="0" xfId="0" applyNumberFormat="1"/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3" xfId="2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6"/>
  <sheetViews>
    <sheetView tabSelected="1" zoomScale="70" zoomScaleNormal="70" workbookViewId="0">
      <pane xSplit="6" ySplit="13" topLeftCell="G1033" activePane="bottomRight" state="frozen"/>
      <selection pane="topRight" activeCell="G1" sqref="G1"/>
      <selection pane="bottomLeft" activeCell="A18" sqref="A18"/>
      <selection pane="bottomRight" sqref="A1:I1046"/>
    </sheetView>
  </sheetViews>
  <sheetFormatPr defaultRowHeight="15.75" x14ac:dyDescent="0.25"/>
  <cols>
    <col min="1" max="1" width="52.5703125" style="1" customWidth="1"/>
    <col min="2" max="2" width="7.42578125" style="2" customWidth="1"/>
    <col min="3" max="3" width="5.140625" style="2" customWidth="1"/>
    <col min="4" max="4" width="7.140625" style="2" customWidth="1"/>
    <col min="5" max="5" width="16.140625" style="2" customWidth="1"/>
    <col min="6" max="6" width="8.5703125" style="2" customWidth="1"/>
    <col min="7" max="7" width="23.28515625" style="2" customWidth="1"/>
    <col min="8" max="8" width="22.140625" style="2" bestFit="1" customWidth="1"/>
    <col min="9" max="9" width="23.140625" style="2" bestFit="1" customWidth="1"/>
    <col min="10" max="10" width="9.140625" style="2"/>
    <col min="11" max="11" width="15.42578125" style="2" bestFit="1" customWidth="1"/>
    <col min="12" max="12" width="23.140625" bestFit="1" customWidth="1"/>
    <col min="13" max="13" width="23.42578125" customWidth="1"/>
    <col min="14" max="14" width="12.5703125" bestFit="1" customWidth="1"/>
    <col min="28" max="16384" width="9.140625" style="2"/>
  </cols>
  <sheetData>
    <row r="1" spans="1:11" x14ac:dyDescent="0.25">
      <c r="H1" s="66" t="s">
        <v>907</v>
      </c>
      <c r="I1" s="66"/>
    </row>
    <row r="2" spans="1:11" x14ac:dyDescent="0.25">
      <c r="H2" s="66" t="s">
        <v>0</v>
      </c>
      <c r="I2" s="66"/>
    </row>
    <row r="3" spans="1:11" x14ac:dyDescent="0.25">
      <c r="H3" s="66" t="s">
        <v>1</v>
      </c>
      <c r="I3" s="66"/>
    </row>
    <row r="4" spans="1:11" x14ac:dyDescent="0.25">
      <c r="H4" s="67" t="s">
        <v>908</v>
      </c>
      <c r="I4" s="67"/>
    </row>
    <row r="5" spans="1:11" s="4" customFormat="1" ht="18.75" x14ac:dyDescent="0.3">
      <c r="A5" s="61" t="s">
        <v>904</v>
      </c>
      <c r="B5" s="61"/>
      <c r="C5" s="61"/>
      <c r="D5" s="61"/>
      <c r="E5" s="61"/>
      <c r="F5" s="61"/>
      <c r="G5" s="61"/>
      <c r="H5" s="61"/>
      <c r="I5" s="61"/>
      <c r="K5" s="2"/>
    </row>
    <row r="6" spans="1:11" customFormat="1" ht="18.75" x14ac:dyDescent="0.3">
      <c r="A6" s="61" t="s">
        <v>905</v>
      </c>
      <c r="B6" s="61"/>
      <c r="C6" s="61"/>
      <c r="D6" s="61"/>
      <c r="E6" s="61"/>
      <c r="F6" s="61"/>
      <c r="G6" s="61"/>
      <c r="H6" s="61"/>
      <c r="I6" s="61"/>
      <c r="J6" s="2"/>
      <c r="K6" s="2"/>
    </row>
    <row r="7" spans="1:11" customFormat="1" x14ac:dyDescent="0.25">
      <c r="A7" s="62" t="s">
        <v>906</v>
      </c>
      <c r="B7" s="62"/>
      <c r="C7" s="62"/>
      <c r="D7" s="62"/>
      <c r="E7" s="62"/>
      <c r="F7" s="62"/>
      <c r="G7" s="62"/>
      <c r="H7" s="62"/>
      <c r="I7" s="62"/>
      <c r="J7" s="2"/>
      <c r="K7" s="2"/>
    </row>
    <row r="8" spans="1:11" customFormat="1" x14ac:dyDescent="0.25">
      <c r="A8" s="1"/>
      <c r="B8" s="2"/>
      <c r="C8" s="2"/>
      <c r="D8" s="2"/>
      <c r="E8" s="2"/>
      <c r="F8" s="2"/>
      <c r="G8" s="2"/>
      <c r="H8" s="2"/>
      <c r="I8" s="3" t="s">
        <v>2</v>
      </c>
      <c r="J8" s="2"/>
      <c r="K8" s="2"/>
    </row>
    <row r="9" spans="1:11" customFormat="1" x14ac:dyDescent="0.25">
      <c r="A9" s="63" t="s">
        <v>3</v>
      </c>
      <c r="B9" s="65" t="s">
        <v>4</v>
      </c>
      <c r="C9" s="65"/>
      <c r="D9" s="65"/>
      <c r="E9" s="65"/>
      <c r="F9" s="65"/>
      <c r="G9" s="65" t="s">
        <v>5</v>
      </c>
      <c r="H9" s="65"/>
      <c r="I9" s="65"/>
      <c r="J9" s="2"/>
      <c r="K9" s="5"/>
    </row>
    <row r="10" spans="1:11" customFormat="1" ht="31.5" x14ac:dyDescent="0.25">
      <c r="A10" s="64"/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7" t="s">
        <v>11</v>
      </c>
      <c r="H10" s="6" t="s">
        <v>902</v>
      </c>
      <c r="I10" s="59" t="s">
        <v>903</v>
      </c>
      <c r="J10" s="2"/>
      <c r="K10" s="5"/>
    </row>
    <row r="11" spans="1:11" s="11" customFormat="1" x14ac:dyDescent="0.25">
      <c r="A11" s="8" t="s">
        <v>12</v>
      </c>
      <c r="B11" s="9"/>
      <c r="C11" s="9"/>
      <c r="D11" s="9"/>
      <c r="E11" s="9"/>
      <c r="F11" s="9"/>
      <c r="G11" s="10">
        <v>3945108.3712800005</v>
      </c>
      <c r="H11" s="10">
        <f>H273+H486+H729+H776+H971+H12+H233+H1026</f>
        <v>3785572.5605800003</v>
      </c>
      <c r="I11" s="60">
        <f t="shared" ref="I11:I69" si="0">H11/G11*100</f>
        <v>95.956110816589842</v>
      </c>
      <c r="K11" s="2"/>
    </row>
    <row r="12" spans="1:11" ht="47.25" x14ac:dyDescent="0.25">
      <c r="A12" s="13" t="s">
        <v>13</v>
      </c>
      <c r="B12" s="14" t="s">
        <v>14</v>
      </c>
      <c r="C12" s="14"/>
      <c r="D12" s="14"/>
      <c r="E12" s="14"/>
      <c r="F12" s="14"/>
      <c r="G12" s="12">
        <v>348687.29180000001</v>
      </c>
      <c r="H12" s="15">
        <f>H13+H139+H111+H200+H225+H152</f>
        <v>343122.02590000001</v>
      </c>
      <c r="I12" s="15">
        <f t="shared" si="0"/>
        <v>98.403937846065205</v>
      </c>
    </row>
    <row r="13" spans="1:11" x14ac:dyDescent="0.25">
      <c r="A13" s="16" t="s">
        <v>15</v>
      </c>
      <c r="B13" s="9" t="s">
        <v>14</v>
      </c>
      <c r="C13" s="9" t="s">
        <v>16</v>
      </c>
      <c r="D13" s="9" t="s">
        <v>17</v>
      </c>
      <c r="E13" s="9"/>
      <c r="F13" s="9"/>
      <c r="G13" s="12">
        <v>155352.00141999999</v>
      </c>
      <c r="H13" s="12">
        <f>H20+H73+H69+H14</f>
        <v>154315.07352999999</v>
      </c>
      <c r="I13" s="12">
        <f t="shared" si="0"/>
        <v>99.332530073303261</v>
      </c>
      <c r="K13" s="11"/>
    </row>
    <row r="14" spans="1:11" ht="45" x14ac:dyDescent="0.25">
      <c r="A14" s="17" t="s">
        <v>18</v>
      </c>
      <c r="B14" s="9" t="s">
        <v>14</v>
      </c>
      <c r="C14" s="9" t="s">
        <v>16</v>
      </c>
      <c r="D14" s="9" t="s">
        <v>19</v>
      </c>
      <c r="E14" s="9"/>
      <c r="F14" s="9"/>
      <c r="G14" s="12">
        <v>4780.2192500000001</v>
      </c>
      <c r="H14" s="12">
        <f>H16</f>
        <v>4715.1503999999995</v>
      </c>
      <c r="I14" s="12">
        <f t="shared" si="0"/>
        <v>98.638789423727786</v>
      </c>
    </row>
    <row r="15" spans="1:11" x14ac:dyDescent="0.25">
      <c r="A15" s="17" t="s">
        <v>20</v>
      </c>
      <c r="B15" s="9" t="s">
        <v>14</v>
      </c>
      <c r="C15" s="9" t="s">
        <v>16</v>
      </c>
      <c r="D15" s="9" t="s">
        <v>19</v>
      </c>
      <c r="E15" s="9" t="s">
        <v>21</v>
      </c>
      <c r="F15" s="9"/>
      <c r="G15" s="12">
        <v>4780.2192500000001</v>
      </c>
      <c r="H15" s="12">
        <f>H16</f>
        <v>4715.1503999999995</v>
      </c>
      <c r="I15" s="12">
        <f t="shared" si="0"/>
        <v>98.638789423727786</v>
      </c>
    </row>
    <row r="16" spans="1:11" ht="31.5" x14ac:dyDescent="0.25">
      <c r="A16" s="16" t="s">
        <v>22</v>
      </c>
      <c r="B16" s="9" t="s">
        <v>14</v>
      </c>
      <c r="C16" s="9" t="s">
        <v>16</v>
      </c>
      <c r="D16" s="9" t="s">
        <v>19</v>
      </c>
      <c r="E16" s="9" t="s">
        <v>23</v>
      </c>
      <c r="F16" s="9"/>
      <c r="G16" s="12">
        <v>4780.2192500000001</v>
      </c>
      <c r="H16" s="12">
        <f>H17+H19+H18</f>
        <v>4715.1503999999995</v>
      </c>
      <c r="I16" s="12">
        <f t="shared" si="0"/>
        <v>98.638789423727786</v>
      </c>
    </row>
    <row r="17" spans="1:27" x14ac:dyDescent="0.25">
      <c r="A17" s="16" t="s">
        <v>24</v>
      </c>
      <c r="B17" s="9" t="s">
        <v>14</v>
      </c>
      <c r="C17" s="9" t="s">
        <v>16</v>
      </c>
      <c r="D17" s="9" t="s">
        <v>19</v>
      </c>
      <c r="E17" s="9" t="s">
        <v>23</v>
      </c>
      <c r="F17" s="9" t="s">
        <v>25</v>
      </c>
      <c r="G17" s="12">
        <v>3379.7020000000002</v>
      </c>
      <c r="H17" s="12">
        <v>3379.7020000000002</v>
      </c>
      <c r="I17" s="12">
        <f t="shared" si="0"/>
        <v>100</v>
      </c>
    </row>
    <row r="18" spans="1:27" ht="31.5" x14ac:dyDescent="0.25">
      <c r="A18" s="16" t="s">
        <v>26</v>
      </c>
      <c r="B18" s="9" t="s">
        <v>14</v>
      </c>
      <c r="C18" s="9" t="s">
        <v>16</v>
      </c>
      <c r="D18" s="9" t="s">
        <v>19</v>
      </c>
      <c r="E18" s="9" t="s">
        <v>23</v>
      </c>
      <c r="F18" s="9" t="s">
        <v>27</v>
      </c>
      <c r="G18" s="12">
        <v>533.33299999999997</v>
      </c>
      <c r="H18" s="12">
        <v>533.33299999999997</v>
      </c>
      <c r="I18" s="12">
        <f t="shared" si="0"/>
        <v>100</v>
      </c>
    </row>
    <row r="19" spans="1:27" ht="63" x14ac:dyDescent="0.25">
      <c r="A19" s="16" t="s">
        <v>28</v>
      </c>
      <c r="B19" s="9" t="s">
        <v>14</v>
      </c>
      <c r="C19" s="9" t="s">
        <v>16</v>
      </c>
      <c r="D19" s="9" t="s">
        <v>19</v>
      </c>
      <c r="E19" s="9" t="s">
        <v>23</v>
      </c>
      <c r="F19" s="9" t="s">
        <v>29</v>
      </c>
      <c r="G19" s="12">
        <v>867.18425000000002</v>
      </c>
      <c r="H19" s="12">
        <v>802.11540000000002</v>
      </c>
      <c r="I19" s="12">
        <f t="shared" si="0"/>
        <v>92.496536923958203</v>
      </c>
    </row>
    <row r="20" spans="1:27" ht="63" x14ac:dyDescent="0.25">
      <c r="A20" s="16" t="s">
        <v>30</v>
      </c>
      <c r="B20" s="9" t="s">
        <v>14</v>
      </c>
      <c r="C20" s="9" t="s">
        <v>16</v>
      </c>
      <c r="D20" s="9" t="s">
        <v>31</v>
      </c>
      <c r="E20" s="9"/>
      <c r="F20" s="9"/>
      <c r="G20" s="12">
        <v>77394.336549999993</v>
      </c>
      <c r="H20" s="12">
        <f>H25+H21</f>
        <v>77193.120519999997</v>
      </c>
      <c r="I20" s="12">
        <f t="shared" si="0"/>
        <v>99.740011945357267</v>
      </c>
    </row>
    <row r="21" spans="1:27" ht="78.75" x14ac:dyDescent="0.25">
      <c r="A21" s="16" t="s">
        <v>32</v>
      </c>
      <c r="B21" s="9" t="s">
        <v>14</v>
      </c>
      <c r="C21" s="9" t="s">
        <v>16</v>
      </c>
      <c r="D21" s="9" t="s">
        <v>31</v>
      </c>
      <c r="E21" s="9" t="s">
        <v>33</v>
      </c>
      <c r="F21" s="9"/>
      <c r="G21" s="18">
        <v>29.574200000000001</v>
      </c>
      <c r="H21" s="12">
        <f t="shared" ref="H21:H23" si="1">H22</f>
        <v>29.574200000000001</v>
      </c>
      <c r="I21" s="12">
        <f t="shared" si="0"/>
        <v>100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47.25" x14ac:dyDescent="0.25">
      <c r="A22" s="16" t="s">
        <v>34</v>
      </c>
      <c r="B22" s="9" t="s">
        <v>14</v>
      </c>
      <c r="C22" s="9" t="s">
        <v>16</v>
      </c>
      <c r="D22" s="9" t="s">
        <v>31</v>
      </c>
      <c r="E22" s="9" t="s">
        <v>35</v>
      </c>
      <c r="F22" s="9"/>
      <c r="G22" s="18">
        <v>29.574200000000001</v>
      </c>
      <c r="H22" s="12">
        <f t="shared" si="1"/>
        <v>29.574200000000001</v>
      </c>
      <c r="I22" s="12">
        <f t="shared" si="0"/>
        <v>100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78.75" x14ac:dyDescent="0.25">
      <c r="A23" s="16" t="s">
        <v>36</v>
      </c>
      <c r="B23" s="9" t="s">
        <v>14</v>
      </c>
      <c r="C23" s="9" t="s">
        <v>16</v>
      </c>
      <c r="D23" s="9" t="s">
        <v>31</v>
      </c>
      <c r="E23" s="9" t="s">
        <v>37</v>
      </c>
      <c r="F23" s="9"/>
      <c r="G23" s="18">
        <v>29.574200000000001</v>
      </c>
      <c r="H23" s="12">
        <f t="shared" si="1"/>
        <v>29.574200000000001</v>
      </c>
      <c r="I23" s="12">
        <f t="shared" si="0"/>
        <v>100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19" t="s">
        <v>38</v>
      </c>
      <c r="B24" s="9" t="s">
        <v>14</v>
      </c>
      <c r="C24" s="9" t="s">
        <v>16</v>
      </c>
      <c r="D24" s="9" t="s">
        <v>31</v>
      </c>
      <c r="E24" s="9" t="s">
        <v>37</v>
      </c>
      <c r="F24" s="9" t="s">
        <v>39</v>
      </c>
      <c r="G24" s="18">
        <v>29.574200000000001</v>
      </c>
      <c r="H24" s="12">
        <v>29.574200000000001</v>
      </c>
      <c r="I24" s="12">
        <f t="shared" si="0"/>
        <v>100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17" t="s">
        <v>20</v>
      </c>
      <c r="B25" s="9" t="s">
        <v>14</v>
      </c>
      <c r="C25" s="9" t="s">
        <v>16</v>
      </c>
      <c r="D25" s="9" t="s">
        <v>31</v>
      </c>
      <c r="E25" s="9" t="s">
        <v>21</v>
      </c>
      <c r="F25" s="9"/>
      <c r="G25" s="12">
        <v>77364.762350000005</v>
      </c>
      <c r="H25" s="12">
        <f>+H42+H44+H50+H59+H54+H61+H26</f>
        <v>77163.546319999994</v>
      </c>
      <c r="I25" s="12">
        <f t="shared" si="0"/>
        <v>99.739912559816702</v>
      </c>
    </row>
    <row r="26" spans="1:27" ht="63" x14ac:dyDescent="0.25">
      <c r="A26" s="16" t="s">
        <v>40</v>
      </c>
      <c r="B26" s="9" t="s">
        <v>14</v>
      </c>
      <c r="C26" s="9" t="s">
        <v>16</v>
      </c>
      <c r="D26" s="9" t="s">
        <v>31</v>
      </c>
      <c r="E26" s="9" t="s">
        <v>41</v>
      </c>
      <c r="F26" s="9"/>
      <c r="G26" s="12">
        <v>67654.762350000005</v>
      </c>
      <c r="H26" s="12">
        <f>H27+H66</f>
        <v>67453.546319999994</v>
      </c>
      <c r="I26" s="12">
        <f t="shared" si="0"/>
        <v>99.702584085715856</v>
      </c>
    </row>
    <row r="27" spans="1:27" ht="31.5" x14ac:dyDescent="0.25">
      <c r="A27" s="16" t="s">
        <v>42</v>
      </c>
      <c r="B27" s="9" t="s">
        <v>14</v>
      </c>
      <c r="C27" s="9" t="s">
        <v>16</v>
      </c>
      <c r="D27" s="9" t="s">
        <v>31</v>
      </c>
      <c r="E27" s="9" t="s">
        <v>43</v>
      </c>
      <c r="F27" s="9"/>
      <c r="G27" s="12">
        <v>67513.012350000005</v>
      </c>
      <c r="H27" s="12">
        <f>H28+H33</f>
        <v>67311.796319999994</v>
      </c>
      <c r="I27" s="12">
        <f t="shared" si="0"/>
        <v>99.701959632675155</v>
      </c>
    </row>
    <row r="28" spans="1:27" ht="31.5" x14ac:dyDescent="0.25">
      <c r="A28" s="16" t="s">
        <v>44</v>
      </c>
      <c r="B28" s="9" t="s">
        <v>14</v>
      </c>
      <c r="C28" s="9" t="s">
        <v>16</v>
      </c>
      <c r="D28" s="9" t="s">
        <v>31</v>
      </c>
      <c r="E28" s="9" t="s">
        <v>45</v>
      </c>
      <c r="F28" s="9"/>
      <c r="G28" s="12">
        <v>65198.347349999996</v>
      </c>
      <c r="H28" s="12">
        <f>H29</f>
        <v>65039.182469999992</v>
      </c>
      <c r="I28" s="12">
        <f t="shared" si="0"/>
        <v>99.75587589798009</v>
      </c>
    </row>
    <row r="29" spans="1:27" ht="31.5" x14ac:dyDescent="0.25">
      <c r="A29" s="16" t="s">
        <v>46</v>
      </c>
      <c r="B29" s="9" t="s">
        <v>14</v>
      </c>
      <c r="C29" s="9" t="s">
        <v>16</v>
      </c>
      <c r="D29" s="9" t="s">
        <v>31</v>
      </c>
      <c r="E29" s="9" t="s">
        <v>45</v>
      </c>
      <c r="F29" s="9" t="s">
        <v>47</v>
      </c>
      <c r="G29" s="12">
        <v>65198.347349999996</v>
      </c>
      <c r="H29" s="12">
        <f>H30+H32+H31</f>
        <v>65039.182469999992</v>
      </c>
      <c r="I29" s="12">
        <f t="shared" si="0"/>
        <v>99.75587589798009</v>
      </c>
    </row>
    <row r="30" spans="1:27" x14ac:dyDescent="0.25">
      <c r="A30" s="16" t="s">
        <v>24</v>
      </c>
      <c r="B30" s="9" t="s">
        <v>14</v>
      </c>
      <c r="C30" s="9" t="s">
        <v>16</v>
      </c>
      <c r="D30" s="9" t="s">
        <v>31</v>
      </c>
      <c r="E30" s="9" t="s">
        <v>45</v>
      </c>
      <c r="F30" s="9" t="s">
        <v>25</v>
      </c>
      <c r="G30" s="12">
        <v>48257.733999999997</v>
      </c>
      <c r="H30" s="12">
        <v>48256.733999999997</v>
      </c>
      <c r="I30" s="12">
        <f t="shared" si="0"/>
        <v>99.997927793294224</v>
      </c>
    </row>
    <row r="31" spans="1:27" ht="31.5" x14ac:dyDescent="0.25">
      <c r="A31" s="16" t="s">
        <v>26</v>
      </c>
      <c r="B31" s="9" t="s">
        <v>14</v>
      </c>
      <c r="C31" s="9" t="s">
        <v>16</v>
      </c>
      <c r="D31" s="9" t="s">
        <v>31</v>
      </c>
      <c r="E31" s="9" t="s">
        <v>45</v>
      </c>
      <c r="F31" s="9" t="s">
        <v>27</v>
      </c>
      <c r="G31" s="12">
        <v>2395</v>
      </c>
      <c r="H31" s="12">
        <v>2394.8389999999999</v>
      </c>
      <c r="I31" s="12">
        <f t="shared" si="0"/>
        <v>99.993277661795403</v>
      </c>
    </row>
    <row r="32" spans="1:27" ht="63" x14ac:dyDescent="0.25">
      <c r="A32" s="16" t="s">
        <v>28</v>
      </c>
      <c r="B32" s="9" t="s">
        <v>14</v>
      </c>
      <c r="C32" s="9" t="s">
        <v>16</v>
      </c>
      <c r="D32" s="9" t="s">
        <v>31</v>
      </c>
      <c r="E32" s="9" t="s">
        <v>45</v>
      </c>
      <c r="F32" s="9" t="s">
        <v>29</v>
      </c>
      <c r="G32" s="12">
        <v>14545.61335</v>
      </c>
      <c r="H32" s="12">
        <v>14387.609469999999</v>
      </c>
      <c r="I32" s="12">
        <f t="shared" si="0"/>
        <v>98.91373518463557</v>
      </c>
    </row>
    <row r="33" spans="1:9" ht="31.5" x14ac:dyDescent="0.25">
      <c r="A33" s="16" t="s">
        <v>48</v>
      </c>
      <c r="B33" s="9" t="s">
        <v>14</v>
      </c>
      <c r="C33" s="9" t="s">
        <v>16</v>
      </c>
      <c r="D33" s="9" t="s">
        <v>31</v>
      </c>
      <c r="E33" s="9" t="s">
        <v>49</v>
      </c>
      <c r="F33" s="9"/>
      <c r="G33" s="12">
        <v>2314.665</v>
      </c>
      <c r="H33" s="12">
        <f>H34+H36+H39</f>
        <v>2272.6138499999997</v>
      </c>
      <c r="I33" s="12">
        <f t="shared" si="0"/>
        <v>98.183272741411812</v>
      </c>
    </row>
    <row r="34" spans="1:9" ht="31.5" x14ac:dyDescent="0.25">
      <c r="A34" s="16" t="s">
        <v>46</v>
      </c>
      <c r="B34" s="9" t="s">
        <v>14</v>
      </c>
      <c r="C34" s="9" t="s">
        <v>16</v>
      </c>
      <c r="D34" s="9" t="s">
        <v>31</v>
      </c>
      <c r="E34" s="9" t="s">
        <v>49</v>
      </c>
      <c r="F34" s="9" t="s">
        <v>47</v>
      </c>
      <c r="G34" s="12">
        <v>1068.5999999999999</v>
      </c>
      <c r="H34" s="12">
        <f>H35</f>
        <v>1059.742</v>
      </c>
      <c r="I34" s="12">
        <f t="shared" si="0"/>
        <v>99.171064944787574</v>
      </c>
    </row>
    <row r="35" spans="1:9" ht="31.5" x14ac:dyDescent="0.25">
      <c r="A35" s="16" t="s">
        <v>26</v>
      </c>
      <c r="B35" s="9" t="s">
        <v>14</v>
      </c>
      <c r="C35" s="9" t="s">
        <v>16</v>
      </c>
      <c r="D35" s="9" t="s">
        <v>31</v>
      </c>
      <c r="E35" s="9" t="s">
        <v>49</v>
      </c>
      <c r="F35" s="9" t="s">
        <v>27</v>
      </c>
      <c r="G35" s="12">
        <v>1068.5999999999999</v>
      </c>
      <c r="H35" s="12">
        <v>1059.742</v>
      </c>
      <c r="I35" s="12">
        <f t="shared" si="0"/>
        <v>99.171064944787574</v>
      </c>
    </row>
    <row r="36" spans="1:9" ht="31.5" x14ac:dyDescent="0.25">
      <c r="A36" s="16" t="s">
        <v>50</v>
      </c>
      <c r="B36" s="9" t="s">
        <v>14</v>
      </c>
      <c r="C36" s="9" t="s">
        <v>16</v>
      </c>
      <c r="D36" s="9" t="s">
        <v>31</v>
      </c>
      <c r="E36" s="9" t="s">
        <v>49</v>
      </c>
      <c r="F36" s="9" t="s">
        <v>51</v>
      </c>
      <c r="G36" s="12">
        <v>1239.316</v>
      </c>
      <c r="H36" s="12">
        <f>H37+H38</f>
        <v>1206.12285</v>
      </c>
      <c r="I36" s="12">
        <f t="shared" si="0"/>
        <v>97.321655655216261</v>
      </c>
    </row>
    <row r="37" spans="1:9" x14ac:dyDescent="0.25">
      <c r="A37" s="16" t="s">
        <v>38</v>
      </c>
      <c r="B37" s="9" t="s">
        <v>14</v>
      </c>
      <c r="C37" s="9" t="s">
        <v>16</v>
      </c>
      <c r="D37" s="9" t="s">
        <v>31</v>
      </c>
      <c r="E37" s="9" t="s">
        <v>49</v>
      </c>
      <c r="F37" s="9" t="s">
        <v>39</v>
      </c>
      <c r="G37" s="12">
        <v>1125.472</v>
      </c>
      <c r="H37" s="12">
        <v>1104.65924</v>
      </c>
      <c r="I37" s="12">
        <f t="shared" si="0"/>
        <v>98.150752750845854</v>
      </c>
    </row>
    <row r="38" spans="1:9" x14ac:dyDescent="0.25">
      <c r="A38" s="19" t="s">
        <v>52</v>
      </c>
      <c r="B38" s="9" t="s">
        <v>14</v>
      </c>
      <c r="C38" s="9" t="s">
        <v>16</v>
      </c>
      <c r="D38" s="9" t="s">
        <v>31</v>
      </c>
      <c r="E38" s="9" t="s">
        <v>49</v>
      </c>
      <c r="F38" s="9" t="s">
        <v>53</v>
      </c>
      <c r="G38" s="12">
        <v>113.84399999999999</v>
      </c>
      <c r="H38" s="18">
        <v>101.46361</v>
      </c>
      <c r="I38" s="12">
        <f t="shared" si="0"/>
        <v>89.12512736727453</v>
      </c>
    </row>
    <row r="39" spans="1:9" x14ac:dyDescent="0.25">
      <c r="A39" s="16" t="s">
        <v>54</v>
      </c>
      <c r="B39" s="9" t="s">
        <v>14</v>
      </c>
      <c r="C39" s="9" t="s">
        <v>16</v>
      </c>
      <c r="D39" s="9" t="s">
        <v>31</v>
      </c>
      <c r="E39" s="9" t="s">
        <v>49</v>
      </c>
      <c r="F39" s="9" t="s">
        <v>55</v>
      </c>
      <c r="G39" s="12">
        <v>6.7489999999999997</v>
      </c>
      <c r="H39" s="12">
        <f>H40+H41</f>
        <v>6.7489999999999997</v>
      </c>
      <c r="I39" s="12">
        <f t="shared" si="0"/>
        <v>100</v>
      </c>
    </row>
    <row r="40" spans="1:9" ht="31.5" x14ac:dyDescent="0.25">
      <c r="A40" s="16" t="s">
        <v>56</v>
      </c>
      <c r="B40" s="9" t="s">
        <v>14</v>
      </c>
      <c r="C40" s="9" t="s">
        <v>16</v>
      </c>
      <c r="D40" s="9" t="s">
        <v>31</v>
      </c>
      <c r="E40" s="9" t="s">
        <v>49</v>
      </c>
      <c r="F40" s="9" t="s">
        <v>57</v>
      </c>
      <c r="G40" s="12">
        <v>4.2169999999999996</v>
      </c>
      <c r="H40" s="12">
        <v>4.2169999999999996</v>
      </c>
      <c r="I40" s="12">
        <f t="shared" si="0"/>
        <v>100</v>
      </c>
    </row>
    <row r="41" spans="1:9" x14ac:dyDescent="0.25">
      <c r="A41" s="16" t="s">
        <v>58</v>
      </c>
      <c r="B41" s="9" t="s">
        <v>14</v>
      </c>
      <c r="C41" s="9" t="s">
        <v>16</v>
      </c>
      <c r="D41" s="9" t="s">
        <v>31</v>
      </c>
      <c r="E41" s="9" t="s">
        <v>49</v>
      </c>
      <c r="F41" s="9" t="s">
        <v>59</v>
      </c>
      <c r="G41" s="12">
        <v>2.532</v>
      </c>
      <c r="H41" s="12">
        <v>2.532</v>
      </c>
      <c r="I41" s="12">
        <f t="shared" si="0"/>
        <v>100</v>
      </c>
    </row>
    <row r="42" spans="1:9" ht="78.75" x14ac:dyDescent="0.25">
      <c r="A42" s="20" t="s">
        <v>62</v>
      </c>
      <c r="B42" s="9" t="s">
        <v>14</v>
      </c>
      <c r="C42" s="9" t="s">
        <v>16</v>
      </c>
      <c r="D42" s="9" t="s">
        <v>31</v>
      </c>
      <c r="E42" s="9" t="s">
        <v>63</v>
      </c>
      <c r="F42" s="9"/>
      <c r="G42" s="12">
        <v>0.4</v>
      </c>
      <c r="H42" s="12">
        <f>H43</f>
        <v>0.4</v>
      </c>
      <c r="I42" s="18">
        <f t="shared" si="0"/>
        <v>100</v>
      </c>
    </row>
    <row r="43" spans="1:9" x14ac:dyDescent="0.25">
      <c r="A43" s="16" t="s">
        <v>38</v>
      </c>
      <c r="B43" s="9" t="s">
        <v>14</v>
      </c>
      <c r="C43" s="9" t="s">
        <v>16</v>
      </c>
      <c r="D43" s="9" t="s">
        <v>31</v>
      </c>
      <c r="E43" s="9" t="s">
        <v>63</v>
      </c>
      <c r="F43" s="9" t="s">
        <v>39</v>
      </c>
      <c r="G43" s="12">
        <v>0.4</v>
      </c>
      <c r="H43" s="12">
        <v>0.4</v>
      </c>
      <c r="I43" s="18">
        <f t="shared" si="0"/>
        <v>100</v>
      </c>
    </row>
    <row r="44" spans="1:9" ht="63" x14ac:dyDescent="0.25">
      <c r="A44" s="19" t="s">
        <v>64</v>
      </c>
      <c r="B44" s="9" t="s">
        <v>14</v>
      </c>
      <c r="C44" s="9" t="s">
        <v>16</v>
      </c>
      <c r="D44" s="9" t="s">
        <v>31</v>
      </c>
      <c r="E44" s="9" t="s">
        <v>65</v>
      </c>
      <c r="F44" s="9"/>
      <c r="G44" s="12">
        <v>807.69999999999993</v>
      </c>
      <c r="H44" s="18">
        <f>H45+H48</f>
        <v>807.69999999999993</v>
      </c>
      <c r="I44" s="18">
        <f t="shared" si="0"/>
        <v>100</v>
      </c>
    </row>
    <row r="45" spans="1:9" ht="31.5" x14ac:dyDescent="0.25">
      <c r="A45" s="16" t="s">
        <v>46</v>
      </c>
      <c r="B45" s="9" t="s">
        <v>14</v>
      </c>
      <c r="C45" s="9" t="s">
        <v>16</v>
      </c>
      <c r="D45" s="9" t="s">
        <v>31</v>
      </c>
      <c r="E45" s="9" t="s">
        <v>65</v>
      </c>
      <c r="F45" s="9" t="s">
        <v>47</v>
      </c>
      <c r="G45" s="12">
        <v>781.39</v>
      </c>
      <c r="H45" s="18">
        <f>H46+H47</f>
        <v>781.39</v>
      </c>
      <c r="I45" s="18">
        <f t="shared" si="0"/>
        <v>100</v>
      </c>
    </row>
    <row r="46" spans="1:9" x14ac:dyDescent="0.25">
      <c r="A46" s="16" t="s">
        <v>24</v>
      </c>
      <c r="B46" s="9" t="s">
        <v>14</v>
      </c>
      <c r="C46" s="9" t="s">
        <v>16</v>
      </c>
      <c r="D46" s="9" t="s">
        <v>31</v>
      </c>
      <c r="E46" s="9" t="s">
        <v>65</v>
      </c>
      <c r="F46" s="9" t="s">
        <v>25</v>
      </c>
      <c r="G46" s="12">
        <v>600.10699999999997</v>
      </c>
      <c r="H46" s="12">
        <v>600.10699999999997</v>
      </c>
      <c r="I46" s="18">
        <f t="shared" si="0"/>
        <v>100</v>
      </c>
    </row>
    <row r="47" spans="1:9" ht="63" x14ac:dyDescent="0.25">
      <c r="A47" s="16" t="s">
        <v>28</v>
      </c>
      <c r="B47" s="9" t="s">
        <v>14</v>
      </c>
      <c r="C47" s="9" t="s">
        <v>16</v>
      </c>
      <c r="D47" s="9" t="s">
        <v>31</v>
      </c>
      <c r="E47" s="9" t="s">
        <v>65</v>
      </c>
      <c r="F47" s="9" t="s">
        <v>29</v>
      </c>
      <c r="G47" s="12">
        <v>181.28299999999999</v>
      </c>
      <c r="H47" s="12">
        <v>181.28299999999999</v>
      </c>
      <c r="I47" s="18">
        <f t="shared" si="0"/>
        <v>100</v>
      </c>
    </row>
    <row r="48" spans="1:9" ht="31.5" x14ac:dyDescent="0.25">
      <c r="A48" s="16" t="s">
        <v>50</v>
      </c>
      <c r="B48" s="9" t="s">
        <v>14</v>
      </c>
      <c r="C48" s="9" t="s">
        <v>16</v>
      </c>
      <c r="D48" s="9" t="s">
        <v>31</v>
      </c>
      <c r="E48" s="9" t="s">
        <v>65</v>
      </c>
      <c r="F48" s="9" t="s">
        <v>51</v>
      </c>
      <c r="G48" s="12">
        <v>26.31</v>
      </c>
      <c r="H48" s="18">
        <f>H49</f>
        <v>26.31</v>
      </c>
      <c r="I48" s="18">
        <f t="shared" si="0"/>
        <v>100</v>
      </c>
    </row>
    <row r="49" spans="1:9" x14ac:dyDescent="0.25">
      <c r="A49" s="16" t="s">
        <v>38</v>
      </c>
      <c r="B49" s="9" t="s">
        <v>14</v>
      </c>
      <c r="C49" s="9" t="s">
        <v>16</v>
      </c>
      <c r="D49" s="9" t="s">
        <v>31</v>
      </c>
      <c r="E49" s="9" t="s">
        <v>65</v>
      </c>
      <c r="F49" s="9" t="s">
        <v>39</v>
      </c>
      <c r="G49" s="12">
        <v>26.31</v>
      </c>
      <c r="H49" s="12">
        <v>26.31</v>
      </c>
      <c r="I49" s="18">
        <f t="shared" si="0"/>
        <v>100</v>
      </c>
    </row>
    <row r="50" spans="1:9" ht="110.25" x14ac:dyDescent="0.25">
      <c r="A50" s="20" t="s">
        <v>66</v>
      </c>
      <c r="B50" s="9" t="s">
        <v>14</v>
      </c>
      <c r="C50" s="9" t="s">
        <v>16</v>
      </c>
      <c r="D50" s="9" t="s">
        <v>31</v>
      </c>
      <c r="E50" s="9" t="s">
        <v>67</v>
      </c>
      <c r="F50" s="9"/>
      <c r="G50" s="12">
        <v>341.8</v>
      </c>
      <c r="H50" s="12">
        <f>H51</f>
        <v>341.8</v>
      </c>
      <c r="I50" s="18">
        <f t="shared" si="0"/>
        <v>100</v>
      </c>
    </row>
    <row r="51" spans="1:9" ht="31.5" x14ac:dyDescent="0.25">
      <c r="A51" s="16" t="s">
        <v>46</v>
      </c>
      <c r="B51" s="9" t="s">
        <v>14</v>
      </c>
      <c r="C51" s="9" t="s">
        <v>16</v>
      </c>
      <c r="D51" s="9" t="s">
        <v>31</v>
      </c>
      <c r="E51" s="9" t="s">
        <v>67</v>
      </c>
      <c r="F51" s="9" t="s">
        <v>47</v>
      </c>
      <c r="G51" s="12">
        <v>341.8</v>
      </c>
      <c r="H51" s="12">
        <f>H52+H53</f>
        <v>341.8</v>
      </c>
      <c r="I51" s="18">
        <f t="shared" si="0"/>
        <v>100</v>
      </c>
    </row>
    <row r="52" spans="1:9" x14ac:dyDescent="0.25">
      <c r="A52" s="16" t="s">
        <v>68</v>
      </c>
      <c r="B52" s="9" t="s">
        <v>14</v>
      </c>
      <c r="C52" s="9" t="s">
        <v>16</v>
      </c>
      <c r="D52" s="9" t="s">
        <v>31</v>
      </c>
      <c r="E52" s="9" t="s">
        <v>67</v>
      </c>
      <c r="F52" s="9" t="s">
        <v>25</v>
      </c>
      <c r="G52" s="12">
        <v>262.5</v>
      </c>
      <c r="H52" s="12">
        <v>262.5</v>
      </c>
      <c r="I52" s="18">
        <f t="shared" si="0"/>
        <v>100</v>
      </c>
    </row>
    <row r="53" spans="1:9" ht="63" x14ac:dyDescent="0.25">
      <c r="A53" s="16" t="s">
        <v>69</v>
      </c>
      <c r="B53" s="9" t="s">
        <v>14</v>
      </c>
      <c r="C53" s="9" t="s">
        <v>16</v>
      </c>
      <c r="D53" s="9" t="s">
        <v>31</v>
      </c>
      <c r="E53" s="9" t="s">
        <v>67</v>
      </c>
      <c r="F53" s="9" t="s">
        <v>29</v>
      </c>
      <c r="G53" s="12">
        <v>79.300000000000011</v>
      </c>
      <c r="H53" s="12">
        <v>79.300000000000011</v>
      </c>
      <c r="I53" s="18">
        <f t="shared" si="0"/>
        <v>100</v>
      </c>
    </row>
    <row r="54" spans="1:9" ht="31.5" x14ac:dyDescent="0.25">
      <c r="A54" s="21" t="s">
        <v>70</v>
      </c>
      <c r="B54" s="9" t="s">
        <v>14</v>
      </c>
      <c r="C54" s="9" t="s">
        <v>16</v>
      </c>
      <c r="D54" s="9" t="s">
        <v>31</v>
      </c>
      <c r="E54" s="22" t="s">
        <v>71</v>
      </c>
      <c r="F54" s="9"/>
      <c r="G54" s="12">
        <v>1861.1999999999998</v>
      </c>
      <c r="H54" s="18">
        <f>H55+H58</f>
        <v>1861.1999999999998</v>
      </c>
      <c r="I54" s="18">
        <f t="shared" si="0"/>
        <v>100</v>
      </c>
    </row>
    <row r="55" spans="1:9" ht="31.5" x14ac:dyDescent="0.25">
      <c r="A55" s="16" t="s">
        <v>46</v>
      </c>
      <c r="B55" s="9" t="s">
        <v>14</v>
      </c>
      <c r="C55" s="9" t="s">
        <v>16</v>
      </c>
      <c r="D55" s="9" t="s">
        <v>31</v>
      </c>
      <c r="E55" s="22" t="s">
        <v>71</v>
      </c>
      <c r="F55" s="9" t="s">
        <v>47</v>
      </c>
      <c r="G55" s="12">
        <v>1484.0069999999998</v>
      </c>
      <c r="H55" s="18">
        <f>H56+H57</f>
        <v>1484.0069999999998</v>
      </c>
      <c r="I55" s="18">
        <f t="shared" si="0"/>
        <v>100</v>
      </c>
    </row>
    <row r="56" spans="1:9" x14ac:dyDescent="0.25">
      <c r="A56" s="16" t="s">
        <v>68</v>
      </c>
      <c r="B56" s="9" t="s">
        <v>14</v>
      </c>
      <c r="C56" s="9" t="s">
        <v>16</v>
      </c>
      <c r="D56" s="9" t="s">
        <v>31</v>
      </c>
      <c r="E56" s="22" t="s">
        <v>71</v>
      </c>
      <c r="F56" s="9" t="s">
        <v>25</v>
      </c>
      <c r="G56" s="12">
        <v>1139.8019999999999</v>
      </c>
      <c r="H56" s="12">
        <v>1139.8019999999999</v>
      </c>
      <c r="I56" s="18">
        <f t="shared" si="0"/>
        <v>100</v>
      </c>
    </row>
    <row r="57" spans="1:9" ht="63" x14ac:dyDescent="0.25">
      <c r="A57" s="16" t="s">
        <v>69</v>
      </c>
      <c r="B57" s="9" t="s">
        <v>14</v>
      </c>
      <c r="C57" s="9" t="s">
        <v>16</v>
      </c>
      <c r="D57" s="9" t="s">
        <v>31</v>
      </c>
      <c r="E57" s="22" t="s">
        <v>71</v>
      </c>
      <c r="F57" s="9" t="s">
        <v>29</v>
      </c>
      <c r="G57" s="12">
        <v>344.20499999999998</v>
      </c>
      <c r="H57" s="12">
        <v>344.20499999999998</v>
      </c>
      <c r="I57" s="18">
        <f t="shared" si="0"/>
        <v>100</v>
      </c>
    </row>
    <row r="58" spans="1:9" x14ac:dyDescent="0.25">
      <c r="A58" s="16" t="s">
        <v>38</v>
      </c>
      <c r="B58" s="9" t="s">
        <v>14</v>
      </c>
      <c r="C58" s="9" t="s">
        <v>16</v>
      </c>
      <c r="D58" s="9" t="s">
        <v>31</v>
      </c>
      <c r="E58" s="22" t="s">
        <v>71</v>
      </c>
      <c r="F58" s="9" t="s">
        <v>39</v>
      </c>
      <c r="G58" s="12">
        <v>377.19299999999998</v>
      </c>
      <c r="H58" s="12">
        <v>377.19299999999998</v>
      </c>
      <c r="I58" s="18">
        <f t="shared" si="0"/>
        <v>100</v>
      </c>
    </row>
    <row r="59" spans="1:9" ht="63" x14ac:dyDescent="0.25">
      <c r="A59" s="20" t="s">
        <v>72</v>
      </c>
      <c r="B59" s="9" t="s">
        <v>14</v>
      </c>
      <c r="C59" s="9" t="s">
        <v>16</v>
      </c>
      <c r="D59" s="9" t="s">
        <v>31</v>
      </c>
      <c r="E59" s="9" t="s">
        <v>73</v>
      </c>
      <c r="F59" s="9"/>
      <c r="G59" s="12">
        <v>262.8</v>
      </c>
      <c r="H59" s="18">
        <f>H60</f>
        <v>262.8</v>
      </c>
      <c r="I59" s="18">
        <f t="shared" si="0"/>
        <v>100</v>
      </c>
    </row>
    <row r="60" spans="1:9" x14ac:dyDescent="0.25">
      <c r="A60" s="16" t="s">
        <v>38</v>
      </c>
      <c r="B60" s="9" t="s">
        <v>14</v>
      </c>
      <c r="C60" s="9" t="s">
        <v>16</v>
      </c>
      <c r="D60" s="9" t="s">
        <v>31</v>
      </c>
      <c r="E60" s="9" t="s">
        <v>73</v>
      </c>
      <c r="F60" s="9" t="s">
        <v>39</v>
      </c>
      <c r="G60" s="12">
        <v>262.8</v>
      </c>
      <c r="H60" s="12">
        <v>262.8</v>
      </c>
      <c r="I60" s="18">
        <f t="shared" si="0"/>
        <v>100</v>
      </c>
    </row>
    <row r="61" spans="1:9" ht="63" x14ac:dyDescent="0.25">
      <c r="A61" s="21" t="s">
        <v>74</v>
      </c>
      <c r="B61" s="9" t="s">
        <v>14</v>
      </c>
      <c r="C61" s="9" t="s">
        <v>16</v>
      </c>
      <c r="D61" s="9" t="s">
        <v>31</v>
      </c>
      <c r="E61" s="22" t="s">
        <v>75</v>
      </c>
      <c r="F61" s="9"/>
      <c r="G61" s="12">
        <v>6436.1</v>
      </c>
      <c r="H61" s="18">
        <f>H62+H65</f>
        <v>6436.1</v>
      </c>
      <c r="I61" s="18">
        <f t="shared" si="0"/>
        <v>100</v>
      </c>
    </row>
    <row r="62" spans="1:9" ht="31.5" x14ac:dyDescent="0.25">
      <c r="A62" s="16" t="s">
        <v>46</v>
      </c>
      <c r="B62" s="9" t="s">
        <v>14</v>
      </c>
      <c r="C62" s="9" t="s">
        <v>16</v>
      </c>
      <c r="D62" s="9" t="s">
        <v>31</v>
      </c>
      <c r="E62" s="22" t="s">
        <v>75</v>
      </c>
      <c r="F62" s="9" t="s">
        <v>47</v>
      </c>
      <c r="G62" s="12">
        <v>4337</v>
      </c>
      <c r="H62" s="18">
        <f>H63+H64</f>
        <v>4337</v>
      </c>
      <c r="I62" s="18">
        <f t="shared" si="0"/>
        <v>100</v>
      </c>
    </row>
    <row r="63" spans="1:9" x14ac:dyDescent="0.25">
      <c r="A63" s="16" t="s">
        <v>68</v>
      </c>
      <c r="B63" s="9" t="s">
        <v>14</v>
      </c>
      <c r="C63" s="9" t="s">
        <v>16</v>
      </c>
      <c r="D63" s="9" t="s">
        <v>31</v>
      </c>
      <c r="E63" s="22" t="s">
        <v>75</v>
      </c>
      <c r="F63" s="9" t="s">
        <v>25</v>
      </c>
      <c r="G63" s="12">
        <v>3331.03</v>
      </c>
      <c r="H63" s="12">
        <v>3331.03</v>
      </c>
      <c r="I63" s="18">
        <f t="shared" si="0"/>
        <v>100</v>
      </c>
    </row>
    <row r="64" spans="1:9" ht="63" x14ac:dyDescent="0.25">
      <c r="A64" s="16" t="s">
        <v>69</v>
      </c>
      <c r="B64" s="9" t="s">
        <v>14</v>
      </c>
      <c r="C64" s="9" t="s">
        <v>16</v>
      </c>
      <c r="D64" s="9" t="s">
        <v>31</v>
      </c>
      <c r="E64" s="22" t="s">
        <v>75</v>
      </c>
      <c r="F64" s="9" t="s">
        <v>29</v>
      </c>
      <c r="G64" s="12">
        <v>1005.97</v>
      </c>
      <c r="H64" s="12">
        <v>1005.97</v>
      </c>
      <c r="I64" s="18">
        <f t="shared" si="0"/>
        <v>100</v>
      </c>
    </row>
    <row r="65" spans="1:27" x14ac:dyDescent="0.25">
      <c r="A65" s="16" t="s">
        <v>38</v>
      </c>
      <c r="B65" s="9" t="s">
        <v>14</v>
      </c>
      <c r="C65" s="9" t="s">
        <v>16</v>
      </c>
      <c r="D65" s="9" t="s">
        <v>31</v>
      </c>
      <c r="E65" s="22" t="s">
        <v>75</v>
      </c>
      <c r="F65" s="9" t="s">
        <v>39</v>
      </c>
      <c r="G65" s="12">
        <v>2099.1</v>
      </c>
      <c r="H65" s="12">
        <v>2099.1</v>
      </c>
      <c r="I65" s="18">
        <f t="shared" si="0"/>
        <v>100</v>
      </c>
    </row>
    <row r="66" spans="1:27" ht="31.5" x14ac:dyDescent="0.25">
      <c r="A66" s="16" t="s">
        <v>76</v>
      </c>
      <c r="B66" s="9" t="s">
        <v>14</v>
      </c>
      <c r="C66" s="9" t="s">
        <v>16</v>
      </c>
      <c r="D66" s="9" t="s">
        <v>31</v>
      </c>
      <c r="E66" s="9" t="s">
        <v>77</v>
      </c>
      <c r="F66" s="9"/>
      <c r="G66" s="12">
        <v>141.75</v>
      </c>
      <c r="H66" s="12">
        <f>+H67</f>
        <v>141.75</v>
      </c>
      <c r="I66" s="12">
        <f t="shared" si="0"/>
        <v>100</v>
      </c>
    </row>
    <row r="67" spans="1:27" ht="31.5" x14ac:dyDescent="0.25">
      <c r="A67" s="16" t="s">
        <v>50</v>
      </c>
      <c r="B67" s="9" t="s">
        <v>14</v>
      </c>
      <c r="C67" s="9" t="s">
        <v>16</v>
      </c>
      <c r="D67" s="9" t="s">
        <v>31</v>
      </c>
      <c r="E67" s="9" t="s">
        <v>77</v>
      </c>
      <c r="F67" s="9" t="s">
        <v>51</v>
      </c>
      <c r="G67" s="12">
        <v>141.75</v>
      </c>
      <c r="H67" s="12">
        <f>H68</f>
        <v>141.75</v>
      </c>
      <c r="I67" s="12">
        <f t="shared" si="0"/>
        <v>100</v>
      </c>
    </row>
    <row r="68" spans="1:27" x14ac:dyDescent="0.25">
      <c r="A68" s="16" t="s">
        <v>38</v>
      </c>
      <c r="B68" s="9" t="s">
        <v>14</v>
      </c>
      <c r="C68" s="9" t="s">
        <v>16</v>
      </c>
      <c r="D68" s="9" t="s">
        <v>31</v>
      </c>
      <c r="E68" s="9" t="s">
        <v>77</v>
      </c>
      <c r="F68" s="9" t="s">
        <v>39</v>
      </c>
      <c r="G68" s="12">
        <v>141.75</v>
      </c>
      <c r="H68" s="12">
        <v>141.75</v>
      </c>
      <c r="I68" s="12">
        <f t="shared" si="0"/>
        <v>100</v>
      </c>
    </row>
    <row r="69" spans="1:27" x14ac:dyDescent="0.25">
      <c r="A69" s="16" t="s">
        <v>78</v>
      </c>
      <c r="B69" s="9" t="s">
        <v>14</v>
      </c>
      <c r="C69" s="9" t="s">
        <v>16</v>
      </c>
      <c r="D69" s="9" t="s">
        <v>79</v>
      </c>
      <c r="E69" s="9"/>
      <c r="F69" s="9"/>
      <c r="G69" s="12">
        <v>5.8</v>
      </c>
      <c r="H69" s="12">
        <f t="shared" ref="H69:H71" si="2">H70</f>
        <v>5.8</v>
      </c>
      <c r="I69" s="12">
        <f t="shared" si="0"/>
        <v>100</v>
      </c>
    </row>
    <row r="70" spans="1:27" x14ac:dyDescent="0.25">
      <c r="A70" s="17" t="s">
        <v>20</v>
      </c>
      <c r="B70" s="9" t="s">
        <v>14</v>
      </c>
      <c r="C70" s="9" t="s">
        <v>16</v>
      </c>
      <c r="D70" s="9" t="s">
        <v>79</v>
      </c>
      <c r="E70" s="9" t="s">
        <v>21</v>
      </c>
      <c r="F70" s="9"/>
      <c r="G70" s="12">
        <v>5.8</v>
      </c>
      <c r="H70" s="12">
        <f t="shared" si="2"/>
        <v>5.8</v>
      </c>
      <c r="I70" s="12">
        <f t="shared" ref="I70:I129" si="3">H70/G70*100</f>
        <v>100</v>
      </c>
    </row>
    <row r="71" spans="1:27" ht="63" x14ac:dyDescent="0.25">
      <c r="A71" s="20" t="s">
        <v>80</v>
      </c>
      <c r="B71" s="9" t="s">
        <v>14</v>
      </c>
      <c r="C71" s="9" t="s">
        <v>16</v>
      </c>
      <c r="D71" s="9" t="s">
        <v>79</v>
      </c>
      <c r="E71" s="9" t="s">
        <v>81</v>
      </c>
      <c r="F71" s="9"/>
      <c r="G71" s="12">
        <v>5.8</v>
      </c>
      <c r="H71" s="12">
        <f t="shared" si="2"/>
        <v>5.8</v>
      </c>
      <c r="I71" s="12">
        <f t="shared" si="3"/>
        <v>100</v>
      </c>
    </row>
    <row r="72" spans="1:27" x14ac:dyDescent="0.25">
      <c r="A72" s="16" t="s">
        <v>38</v>
      </c>
      <c r="B72" s="9" t="s">
        <v>14</v>
      </c>
      <c r="C72" s="9" t="s">
        <v>16</v>
      </c>
      <c r="D72" s="9" t="s">
        <v>79</v>
      </c>
      <c r="E72" s="9" t="s">
        <v>81</v>
      </c>
      <c r="F72" s="9" t="s">
        <v>39</v>
      </c>
      <c r="G72" s="12">
        <v>5.8</v>
      </c>
      <c r="H72" s="12">
        <v>5.8</v>
      </c>
      <c r="I72" s="12">
        <f t="shared" si="3"/>
        <v>100</v>
      </c>
    </row>
    <row r="73" spans="1:27" x14ac:dyDescent="0.25">
      <c r="A73" s="16" t="s">
        <v>83</v>
      </c>
      <c r="B73" s="9" t="s">
        <v>14</v>
      </c>
      <c r="C73" s="9" t="s">
        <v>16</v>
      </c>
      <c r="D73" s="9" t="s">
        <v>84</v>
      </c>
      <c r="E73" s="9"/>
      <c r="F73" s="9"/>
      <c r="G73" s="12">
        <v>73171.645619999996</v>
      </c>
      <c r="H73" s="12">
        <f>H78+H84+H74</f>
        <v>72401.002609999996</v>
      </c>
      <c r="I73" s="12">
        <f t="shared" si="3"/>
        <v>98.946801040935782</v>
      </c>
    </row>
    <row r="74" spans="1:27" ht="110.25" x14ac:dyDescent="0.25">
      <c r="A74" s="16" t="s">
        <v>85</v>
      </c>
      <c r="B74" s="9" t="s">
        <v>14</v>
      </c>
      <c r="C74" s="9" t="s">
        <v>16</v>
      </c>
      <c r="D74" s="9" t="s">
        <v>84</v>
      </c>
      <c r="E74" s="9" t="s">
        <v>86</v>
      </c>
      <c r="F74" s="9"/>
      <c r="G74" s="18">
        <v>9705</v>
      </c>
      <c r="H74" s="12">
        <f t="shared" ref="H74:H76" si="4">H75</f>
        <v>9705</v>
      </c>
      <c r="I74" s="12">
        <f t="shared" si="3"/>
        <v>100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78.75" x14ac:dyDescent="0.25">
      <c r="A75" s="16" t="s">
        <v>87</v>
      </c>
      <c r="B75" s="9" t="s">
        <v>14</v>
      </c>
      <c r="C75" s="9" t="s">
        <v>16</v>
      </c>
      <c r="D75" s="9" t="s">
        <v>84</v>
      </c>
      <c r="E75" s="9" t="s">
        <v>88</v>
      </c>
      <c r="F75" s="9"/>
      <c r="G75" s="18">
        <v>9705</v>
      </c>
      <c r="H75" s="12">
        <f t="shared" si="4"/>
        <v>9705</v>
      </c>
      <c r="I75" s="12">
        <f t="shared" si="3"/>
        <v>100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10.25" x14ac:dyDescent="0.25">
      <c r="A76" s="16" t="s">
        <v>89</v>
      </c>
      <c r="B76" s="9" t="s">
        <v>14</v>
      </c>
      <c r="C76" s="9" t="s">
        <v>16</v>
      </c>
      <c r="D76" s="9" t="s">
        <v>84</v>
      </c>
      <c r="E76" s="9" t="s">
        <v>90</v>
      </c>
      <c r="F76" s="9"/>
      <c r="G76" s="18">
        <v>9705</v>
      </c>
      <c r="H76" s="12">
        <f t="shared" si="4"/>
        <v>9705</v>
      </c>
      <c r="I76" s="12">
        <f t="shared" si="3"/>
        <v>100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78.75" x14ac:dyDescent="0.25">
      <c r="A77" s="16" t="s">
        <v>91</v>
      </c>
      <c r="B77" s="9" t="s">
        <v>14</v>
      </c>
      <c r="C77" s="9" t="s">
        <v>16</v>
      </c>
      <c r="D77" s="9" t="s">
        <v>84</v>
      </c>
      <c r="E77" s="9" t="s">
        <v>90</v>
      </c>
      <c r="F77" s="9" t="s">
        <v>92</v>
      </c>
      <c r="G77" s="18">
        <v>9705</v>
      </c>
      <c r="H77" s="12">
        <v>9705</v>
      </c>
      <c r="I77" s="12">
        <f t="shared" si="3"/>
        <v>100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78.75" x14ac:dyDescent="0.25">
      <c r="A78" s="16" t="s">
        <v>93</v>
      </c>
      <c r="B78" s="9" t="s">
        <v>14</v>
      </c>
      <c r="C78" s="9" t="s">
        <v>16</v>
      </c>
      <c r="D78" s="9" t="s">
        <v>84</v>
      </c>
      <c r="E78" s="9" t="s">
        <v>94</v>
      </c>
      <c r="F78" s="9"/>
      <c r="G78" s="12">
        <v>27</v>
      </c>
      <c r="H78" s="18">
        <f t="shared" ref="H78:H80" si="5">H79</f>
        <v>0</v>
      </c>
      <c r="I78" s="18">
        <f t="shared" si="3"/>
        <v>0</v>
      </c>
    </row>
    <row r="79" spans="1:27" ht="47.25" x14ac:dyDescent="0.25">
      <c r="A79" s="16" t="s">
        <v>95</v>
      </c>
      <c r="B79" s="9" t="s">
        <v>14</v>
      </c>
      <c r="C79" s="9" t="s">
        <v>16</v>
      </c>
      <c r="D79" s="9" t="s">
        <v>84</v>
      </c>
      <c r="E79" s="9" t="s">
        <v>96</v>
      </c>
      <c r="F79" s="9"/>
      <c r="G79" s="12">
        <v>27</v>
      </c>
      <c r="H79" s="18">
        <f t="shared" si="5"/>
        <v>0</v>
      </c>
      <c r="I79" s="18">
        <f t="shared" si="3"/>
        <v>0</v>
      </c>
    </row>
    <row r="80" spans="1:27" ht="47.25" x14ac:dyDescent="0.25">
      <c r="A80" s="16" t="s">
        <v>97</v>
      </c>
      <c r="B80" s="9" t="s">
        <v>14</v>
      </c>
      <c r="C80" s="9" t="s">
        <v>16</v>
      </c>
      <c r="D80" s="9" t="s">
        <v>84</v>
      </c>
      <c r="E80" s="9" t="s">
        <v>98</v>
      </c>
      <c r="F80" s="9"/>
      <c r="G80" s="12">
        <v>27</v>
      </c>
      <c r="H80" s="18">
        <f t="shared" si="5"/>
        <v>0</v>
      </c>
      <c r="I80" s="18">
        <f t="shared" si="3"/>
        <v>0</v>
      </c>
    </row>
    <row r="81" spans="1:9" ht="31.5" x14ac:dyDescent="0.25">
      <c r="A81" s="16" t="s">
        <v>99</v>
      </c>
      <c r="B81" s="9" t="s">
        <v>14</v>
      </c>
      <c r="C81" s="9" t="s">
        <v>16</v>
      </c>
      <c r="D81" s="9" t="s">
        <v>84</v>
      </c>
      <c r="E81" s="9" t="s">
        <v>100</v>
      </c>
      <c r="F81" s="9"/>
      <c r="G81" s="12">
        <v>27</v>
      </c>
      <c r="H81" s="18">
        <f>H82</f>
        <v>0</v>
      </c>
      <c r="I81" s="18">
        <f t="shared" si="3"/>
        <v>0</v>
      </c>
    </row>
    <row r="82" spans="1:9" x14ac:dyDescent="0.25">
      <c r="A82" s="16" t="s">
        <v>38</v>
      </c>
      <c r="B82" s="9" t="s">
        <v>14</v>
      </c>
      <c r="C82" s="9" t="s">
        <v>16</v>
      </c>
      <c r="D82" s="9" t="s">
        <v>84</v>
      </c>
      <c r="E82" s="9" t="s">
        <v>100</v>
      </c>
      <c r="F82" s="9" t="s">
        <v>39</v>
      </c>
      <c r="G82" s="12">
        <v>27</v>
      </c>
      <c r="H82" s="18"/>
      <c r="I82" s="18">
        <f t="shared" si="3"/>
        <v>0</v>
      </c>
    </row>
    <row r="83" spans="1:9" x14ac:dyDescent="0.25">
      <c r="A83" s="17" t="s">
        <v>20</v>
      </c>
      <c r="B83" s="9" t="s">
        <v>14</v>
      </c>
      <c r="C83" s="9" t="s">
        <v>16</v>
      </c>
      <c r="D83" s="9" t="s">
        <v>84</v>
      </c>
      <c r="E83" s="9" t="s">
        <v>21</v>
      </c>
      <c r="F83" s="9"/>
      <c r="G83" s="12">
        <v>63439.645620000003</v>
      </c>
      <c r="H83" s="12">
        <f>H84</f>
        <v>62696.002609999996</v>
      </c>
      <c r="I83" s="12">
        <f t="shared" si="3"/>
        <v>98.827794508099259</v>
      </c>
    </row>
    <row r="84" spans="1:9" ht="63" x14ac:dyDescent="0.25">
      <c r="A84" s="16" t="s">
        <v>40</v>
      </c>
      <c r="B84" s="9" t="s">
        <v>14</v>
      </c>
      <c r="C84" s="9" t="s">
        <v>16</v>
      </c>
      <c r="D84" s="9" t="s">
        <v>84</v>
      </c>
      <c r="E84" s="9" t="s">
        <v>41</v>
      </c>
      <c r="F84" s="9"/>
      <c r="G84" s="12">
        <v>63439.645620000003</v>
      </c>
      <c r="H84" s="12">
        <f>H85+H102+H88+H90+H109</f>
        <v>62696.002609999996</v>
      </c>
      <c r="I84" s="12">
        <f t="shared" si="3"/>
        <v>98.827794508099259</v>
      </c>
    </row>
    <row r="85" spans="1:9" ht="47.25" x14ac:dyDescent="0.25">
      <c r="A85" s="16" t="s">
        <v>101</v>
      </c>
      <c r="B85" s="9" t="s">
        <v>14</v>
      </c>
      <c r="C85" s="9" t="s">
        <v>16</v>
      </c>
      <c r="D85" s="9" t="s">
        <v>84</v>
      </c>
      <c r="E85" s="9" t="s">
        <v>102</v>
      </c>
      <c r="F85" s="9"/>
      <c r="G85" s="12">
        <v>738.71</v>
      </c>
      <c r="H85" s="12">
        <f>H86+H87</f>
        <v>723.61</v>
      </c>
      <c r="I85" s="12">
        <f t="shared" si="3"/>
        <v>97.955896089128345</v>
      </c>
    </row>
    <row r="86" spans="1:9" ht="31.5" x14ac:dyDescent="0.25">
      <c r="A86" s="16" t="s">
        <v>103</v>
      </c>
      <c r="B86" s="9" t="s">
        <v>14</v>
      </c>
      <c r="C86" s="9" t="s">
        <v>16</v>
      </c>
      <c r="D86" s="9" t="s">
        <v>84</v>
      </c>
      <c r="E86" s="9" t="s">
        <v>102</v>
      </c>
      <c r="F86" s="9" t="s">
        <v>39</v>
      </c>
      <c r="G86" s="12">
        <v>681.61</v>
      </c>
      <c r="H86" s="12">
        <v>681.61</v>
      </c>
      <c r="I86" s="12">
        <f t="shared" si="3"/>
        <v>100</v>
      </c>
    </row>
    <row r="87" spans="1:9" x14ac:dyDescent="0.25">
      <c r="A87" s="16" t="s">
        <v>104</v>
      </c>
      <c r="B87" s="9" t="s">
        <v>14</v>
      </c>
      <c r="C87" s="9" t="s">
        <v>16</v>
      </c>
      <c r="D87" s="9" t="s">
        <v>84</v>
      </c>
      <c r="E87" s="9" t="s">
        <v>102</v>
      </c>
      <c r="F87" s="9" t="s">
        <v>105</v>
      </c>
      <c r="G87" s="12">
        <v>57.1</v>
      </c>
      <c r="H87" s="12">
        <v>42</v>
      </c>
      <c r="I87" s="12">
        <f t="shared" si="3"/>
        <v>73.555166374781095</v>
      </c>
    </row>
    <row r="88" spans="1:9" ht="110.25" x14ac:dyDescent="0.25">
      <c r="A88" s="19" t="s">
        <v>106</v>
      </c>
      <c r="B88" s="9" t="s">
        <v>14</v>
      </c>
      <c r="C88" s="9" t="s">
        <v>16</v>
      </c>
      <c r="D88" s="9" t="s">
        <v>84</v>
      </c>
      <c r="E88" s="9" t="s">
        <v>107</v>
      </c>
      <c r="F88" s="9"/>
      <c r="G88" s="12">
        <v>930</v>
      </c>
      <c r="H88" s="12">
        <f>H89</f>
        <v>750</v>
      </c>
      <c r="I88" s="12">
        <f t="shared" si="3"/>
        <v>80.645161290322577</v>
      </c>
    </row>
    <row r="89" spans="1:9" ht="31.5" x14ac:dyDescent="0.25">
      <c r="A89" s="16" t="s">
        <v>108</v>
      </c>
      <c r="B89" s="9" t="s">
        <v>14</v>
      </c>
      <c r="C89" s="9" t="s">
        <v>16</v>
      </c>
      <c r="D89" s="9" t="s">
        <v>84</v>
      </c>
      <c r="E89" s="9" t="s">
        <v>107</v>
      </c>
      <c r="F89" s="9" t="s">
        <v>109</v>
      </c>
      <c r="G89" s="12">
        <v>930</v>
      </c>
      <c r="H89" s="12">
        <v>750</v>
      </c>
      <c r="I89" s="12">
        <f t="shared" si="3"/>
        <v>80.645161290322577</v>
      </c>
    </row>
    <row r="90" spans="1:9" ht="47.25" x14ac:dyDescent="0.25">
      <c r="A90" s="23" t="s">
        <v>110</v>
      </c>
      <c r="B90" s="9" t="s">
        <v>14</v>
      </c>
      <c r="C90" s="9" t="s">
        <v>16</v>
      </c>
      <c r="D90" s="9" t="s">
        <v>84</v>
      </c>
      <c r="E90" s="9" t="s">
        <v>111</v>
      </c>
      <c r="F90" s="9"/>
      <c r="G90" s="12">
        <v>53644.688000000002</v>
      </c>
      <c r="H90" s="12">
        <f>H91+H94</f>
        <v>53305.433929999999</v>
      </c>
      <c r="I90" s="12">
        <f t="shared" si="3"/>
        <v>99.367590561809209</v>
      </c>
    </row>
    <row r="91" spans="1:9" ht="47.25" x14ac:dyDescent="0.25">
      <c r="A91" s="23" t="s">
        <v>112</v>
      </c>
      <c r="B91" s="9" t="s">
        <v>14</v>
      </c>
      <c r="C91" s="9" t="s">
        <v>16</v>
      </c>
      <c r="D91" s="9" t="s">
        <v>84</v>
      </c>
      <c r="E91" s="9" t="s">
        <v>113</v>
      </c>
      <c r="F91" s="9"/>
      <c r="G91" s="12">
        <v>26283.962</v>
      </c>
      <c r="H91" s="12">
        <f>H92+H93</f>
        <v>26280.002400000001</v>
      </c>
      <c r="I91" s="12">
        <f t="shared" si="3"/>
        <v>99.984935300089077</v>
      </c>
    </row>
    <row r="92" spans="1:9" x14ac:dyDescent="0.25">
      <c r="A92" s="19" t="s">
        <v>24</v>
      </c>
      <c r="B92" s="9" t="s">
        <v>14</v>
      </c>
      <c r="C92" s="9" t="s">
        <v>16</v>
      </c>
      <c r="D92" s="9" t="s">
        <v>84</v>
      </c>
      <c r="E92" s="9" t="s">
        <v>113</v>
      </c>
      <c r="F92" s="9" t="s">
        <v>114</v>
      </c>
      <c r="G92" s="12">
        <v>20233.457999999999</v>
      </c>
      <c r="H92" s="12">
        <v>20232.687580000002</v>
      </c>
      <c r="I92" s="12">
        <f t="shared" si="3"/>
        <v>99.996192346360189</v>
      </c>
    </row>
    <row r="93" spans="1:9" ht="63" x14ac:dyDescent="0.25">
      <c r="A93" s="19" t="s">
        <v>115</v>
      </c>
      <c r="B93" s="9" t="s">
        <v>14</v>
      </c>
      <c r="C93" s="9" t="s">
        <v>16</v>
      </c>
      <c r="D93" s="9" t="s">
        <v>84</v>
      </c>
      <c r="E93" s="9" t="s">
        <v>113</v>
      </c>
      <c r="F93" s="9" t="s">
        <v>116</v>
      </c>
      <c r="G93" s="12">
        <v>6050.5039999999999</v>
      </c>
      <c r="H93" s="12">
        <v>6047.3148199999996</v>
      </c>
      <c r="I93" s="12">
        <f t="shared" si="3"/>
        <v>99.94729067198368</v>
      </c>
    </row>
    <row r="94" spans="1:9" ht="47.25" x14ac:dyDescent="0.25">
      <c r="A94" s="19" t="s">
        <v>117</v>
      </c>
      <c r="B94" s="9" t="s">
        <v>14</v>
      </c>
      <c r="C94" s="9" t="s">
        <v>16</v>
      </c>
      <c r="D94" s="9" t="s">
        <v>84</v>
      </c>
      <c r="E94" s="9" t="s">
        <v>118</v>
      </c>
      <c r="F94" s="9"/>
      <c r="G94" s="12">
        <v>27360.726000000002</v>
      </c>
      <c r="H94" s="12">
        <f>H97+H98+H99+H100+H101+H95+H96</f>
        <v>27025.431529999998</v>
      </c>
      <c r="I94" s="12">
        <f t="shared" si="3"/>
        <v>98.77454103374302</v>
      </c>
    </row>
    <row r="95" spans="1:9" ht="31.5" x14ac:dyDescent="0.25">
      <c r="A95" s="19" t="s">
        <v>26</v>
      </c>
      <c r="B95" s="9" t="s">
        <v>14</v>
      </c>
      <c r="C95" s="9" t="s">
        <v>16</v>
      </c>
      <c r="D95" s="9" t="s">
        <v>84</v>
      </c>
      <c r="E95" s="9" t="s">
        <v>118</v>
      </c>
      <c r="F95" s="9" t="s">
        <v>119</v>
      </c>
      <c r="G95" s="12">
        <v>110</v>
      </c>
      <c r="H95" s="12">
        <v>109.00269</v>
      </c>
      <c r="I95" s="12">
        <f t="shared" si="3"/>
        <v>99.093354545454545</v>
      </c>
    </row>
    <row r="96" spans="1:9" ht="47.25" x14ac:dyDescent="0.25">
      <c r="A96" s="16" t="s">
        <v>120</v>
      </c>
      <c r="B96" s="9" t="s">
        <v>14</v>
      </c>
      <c r="C96" s="9" t="s">
        <v>16</v>
      </c>
      <c r="D96" s="9" t="s">
        <v>84</v>
      </c>
      <c r="E96" s="9" t="s">
        <v>118</v>
      </c>
      <c r="F96" s="9" t="s">
        <v>121</v>
      </c>
      <c r="G96" s="12">
        <v>551.9</v>
      </c>
      <c r="H96" s="12">
        <v>551.89954</v>
      </c>
      <c r="I96" s="12">
        <f t="shared" si="3"/>
        <v>99.999916651567318</v>
      </c>
    </row>
    <row r="97" spans="1:9" x14ac:dyDescent="0.25">
      <c r="A97" s="19" t="s">
        <v>38</v>
      </c>
      <c r="B97" s="9" t="s">
        <v>14</v>
      </c>
      <c r="C97" s="9" t="s">
        <v>16</v>
      </c>
      <c r="D97" s="9" t="s">
        <v>84</v>
      </c>
      <c r="E97" s="9" t="s">
        <v>118</v>
      </c>
      <c r="F97" s="9" t="s">
        <v>39</v>
      </c>
      <c r="G97" s="12">
        <v>22836.925999999999</v>
      </c>
      <c r="H97" s="12">
        <v>22671.864689999999</v>
      </c>
      <c r="I97" s="12">
        <f t="shared" si="3"/>
        <v>99.277217476642861</v>
      </c>
    </row>
    <row r="98" spans="1:9" x14ac:dyDescent="0.25">
      <c r="A98" s="19" t="s">
        <v>52</v>
      </c>
      <c r="B98" s="9" t="s">
        <v>14</v>
      </c>
      <c r="C98" s="9" t="s">
        <v>16</v>
      </c>
      <c r="D98" s="9" t="s">
        <v>84</v>
      </c>
      <c r="E98" s="9" t="s">
        <v>118</v>
      </c>
      <c r="F98" s="9" t="s">
        <v>53</v>
      </c>
      <c r="G98" s="12">
        <v>3462.1</v>
      </c>
      <c r="H98" s="12">
        <v>3296.0453900000002</v>
      </c>
      <c r="I98" s="12">
        <f t="shared" si="3"/>
        <v>95.203644897605514</v>
      </c>
    </row>
    <row r="99" spans="1:9" ht="31.5" x14ac:dyDescent="0.25">
      <c r="A99" s="19" t="s">
        <v>56</v>
      </c>
      <c r="B99" s="9" t="s">
        <v>14</v>
      </c>
      <c r="C99" s="9" t="s">
        <v>16</v>
      </c>
      <c r="D99" s="9" t="s">
        <v>84</v>
      </c>
      <c r="E99" s="9" t="s">
        <v>118</v>
      </c>
      <c r="F99" s="9" t="s">
        <v>57</v>
      </c>
      <c r="G99" s="12">
        <v>332.786</v>
      </c>
      <c r="H99" s="12">
        <v>332.786</v>
      </c>
      <c r="I99" s="12">
        <f t="shared" si="3"/>
        <v>100</v>
      </c>
    </row>
    <row r="100" spans="1:9" x14ac:dyDescent="0.25">
      <c r="A100" s="19" t="s">
        <v>58</v>
      </c>
      <c r="B100" s="9" t="s">
        <v>14</v>
      </c>
      <c r="C100" s="9" t="s">
        <v>16</v>
      </c>
      <c r="D100" s="9" t="s">
        <v>84</v>
      </c>
      <c r="E100" s="9" t="s">
        <v>118</v>
      </c>
      <c r="F100" s="9" t="s">
        <v>59</v>
      </c>
      <c r="G100" s="12">
        <v>62.561999999999998</v>
      </c>
      <c r="H100" s="12">
        <v>62.561999999999998</v>
      </c>
      <c r="I100" s="12">
        <f t="shared" si="3"/>
        <v>100</v>
      </c>
    </row>
    <row r="101" spans="1:9" x14ac:dyDescent="0.25">
      <c r="A101" s="19" t="s">
        <v>60</v>
      </c>
      <c r="B101" s="9" t="s">
        <v>14</v>
      </c>
      <c r="C101" s="9" t="s">
        <v>16</v>
      </c>
      <c r="D101" s="9" t="s">
        <v>84</v>
      </c>
      <c r="E101" s="9" t="s">
        <v>118</v>
      </c>
      <c r="F101" s="9" t="s">
        <v>61</v>
      </c>
      <c r="G101" s="12">
        <v>4.452</v>
      </c>
      <c r="H101" s="12">
        <v>1.27122</v>
      </c>
      <c r="I101" s="12">
        <f t="shared" si="3"/>
        <v>28.553908355795148</v>
      </c>
    </row>
    <row r="102" spans="1:9" ht="63" x14ac:dyDescent="0.25">
      <c r="A102" s="16" t="s">
        <v>122</v>
      </c>
      <c r="B102" s="9" t="s">
        <v>14</v>
      </c>
      <c r="C102" s="9" t="s">
        <v>16</v>
      </c>
      <c r="D102" s="9" t="s">
        <v>84</v>
      </c>
      <c r="E102" s="9" t="s">
        <v>123</v>
      </c>
      <c r="F102" s="9"/>
      <c r="G102" s="12">
        <v>8026.2476200000001</v>
      </c>
      <c r="H102" s="12">
        <f>H103+H108+H105+H106+H107</f>
        <v>7816.9586799999997</v>
      </c>
      <c r="I102" s="12">
        <f t="shared" si="3"/>
        <v>97.392443518955375</v>
      </c>
    </row>
    <row r="103" spans="1:9" ht="31.5" x14ac:dyDescent="0.25">
      <c r="A103" s="16" t="s">
        <v>50</v>
      </c>
      <c r="B103" s="9" t="s">
        <v>14</v>
      </c>
      <c r="C103" s="9" t="s">
        <v>16</v>
      </c>
      <c r="D103" s="9" t="s">
        <v>84</v>
      </c>
      <c r="E103" s="9" t="s">
        <v>123</v>
      </c>
      <c r="F103" s="9" t="s">
        <v>51</v>
      </c>
      <c r="G103" s="12">
        <v>2893.3587000000002</v>
      </c>
      <c r="H103" s="12">
        <f>H104</f>
        <v>2684.6007</v>
      </c>
      <c r="I103" s="12">
        <f t="shared" si="3"/>
        <v>92.784925007742729</v>
      </c>
    </row>
    <row r="104" spans="1:9" x14ac:dyDescent="0.25">
      <c r="A104" s="16" t="s">
        <v>38</v>
      </c>
      <c r="B104" s="9" t="s">
        <v>14</v>
      </c>
      <c r="C104" s="9" t="s">
        <v>16</v>
      </c>
      <c r="D104" s="9" t="s">
        <v>84</v>
      </c>
      <c r="E104" s="9" t="s">
        <v>123</v>
      </c>
      <c r="F104" s="9" t="s">
        <v>39</v>
      </c>
      <c r="G104" s="12">
        <v>2893.3587000000002</v>
      </c>
      <c r="H104" s="12">
        <v>2684.6007</v>
      </c>
      <c r="I104" s="12">
        <f t="shared" si="3"/>
        <v>92.784925007742729</v>
      </c>
    </row>
    <row r="105" spans="1:9" x14ac:dyDescent="0.25">
      <c r="A105" s="16" t="s">
        <v>104</v>
      </c>
      <c r="B105" s="9" t="s">
        <v>14</v>
      </c>
      <c r="C105" s="9" t="s">
        <v>16</v>
      </c>
      <c r="D105" s="9" t="s">
        <v>84</v>
      </c>
      <c r="E105" s="9" t="s">
        <v>123</v>
      </c>
      <c r="F105" s="9" t="s">
        <v>105</v>
      </c>
      <c r="G105" s="12">
        <v>137.93199999999999</v>
      </c>
      <c r="H105" s="12">
        <v>137.93199999999999</v>
      </c>
      <c r="I105" s="12">
        <f t="shared" si="3"/>
        <v>100</v>
      </c>
    </row>
    <row r="106" spans="1:9" x14ac:dyDescent="0.25">
      <c r="A106" s="16" t="s">
        <v>124</v>
      </c>
      <c r="B106" s="9" t="s">
        <v>14</v>
      </c>
      <c r="C106" s="9" t="s">
        <v>16</v>
      </c>
      <c r="D106" s="9" t="s">
        <v>84</v>
      </c>
      <c r="E106" s="9" t="s">
        <v>123</v>
      </c>
      <c r="F106" s="9" t="s">
        <v>125</v>
      </c>
      <c r="G106" s="12">
        <v>78</v>
      </c>
      <c r="H106" s="12">
        <v>77.47</v>
      </c>
      <c r="I106" s="12">
        <f t="shared" si="3"/>
        <v>99.320512820512818</v>
      </c>
    </row>
    <row r="107" spans="1:9" ht="47.25" x14ac:dyDescent="0.25">
      <c r="A107" s="19" t="s">
        <v>126</v>
      </c>
      <c r="B107" s="9" t="s">
        <v>14</v>
      </c>
      <c r="C107" s="9" t="s">
        <v>16</v>
      </c>
      <c r="D107" s="9" t="s">
        <v>84</v>
      </c>
      <c r="E107" s="9" t="s">
        <v>123</v>
      </c>
      <c r="F107" s="9" t="s">
        <v>127</v>
      </c>
      <c r="G107" s="12">
        <v>3669.4689199999998</v>
      </c>
      <c r="H107" s="12">
        <f>3654.46892+15</f>
        <v>3669.4689199999998</v>
      </c>
      <c r="I107" s="12">
        <f t="shared" si="3"/>
        <v>100</v>
      </c>
    </row>
    <row r="108" spans="1:9" x14ac:dyDescent="0.25">
      <c r="A108" s="16" t="s">
        <v>60</v>
      </c>
      <c r="B108" s="9" t="s">
        <v>14</v>
      </c>
      <c r="C108" s="9" t="s">
        <v>16</v>
      </c>
      <c r="D108" s="9" t="s">
        <v>84</v>
      </c>
      <c r="E108" s="9" t="s">
        <v>123</v>
      </c>
      <c r="F108" s="9" t="s">
        <v>61</v>
      </c>
      <c r="G108" s="12">
        <v>1247.4880000000001</v>
      </c>
      <c r="H108" s="12">
        <v>1247.4870599999999</v>
      </c>
      <c r="I108" s="12">
        <f t="shared" si="3"/>
        <v>99.999924648573767</v>
      </c>
    </row>
    <row r="109" spans="1:9" ht="78.75" x14ac:dyDescent="0.25">
      <c r="A109" s="16" t="s">
        <v>128</v>
      </c>
      <c r="B109" s="9" t="s">
        <v>14</v>
      </c>
      <c r="C109" s="9" t="s">
        <v>16</v>
      </c>
      <c r="D109" s="9" t="s">
        <v>84</v>
      </c>
      <c r="E109" s="9" t="s">
        <v>129</v>
      </c>
      <c r="F109" s="9"/>
      <c r="G109" s="12">
        <v>100</v>
      </c>
      <c r="H109" s="12">
        <f>H110</f>
        <v>100</v>
      </c>
      <c r="I109" s="12">
        <f t="shared" si="3"/>
        <v>100</v>
      </c>
    </row>
    <row r="110" spans="1:9" x14ac:dyDescent="0.25">
      <c r="A110" s="16" t="s">
        <v>38</v>
      </c>
      <c r="B110" s="9" t="s">
        <v>14</v>
      </c>
      <c r="C110" s="9" t="s">
        <v>16</v>
      </c>
      <c r="D110" s="9" t="s">
        <v>84</v>
      </c>
      <c r="E110" s="9" t="s">
        <v>129</v>
      </c>
      <c r="F110" s="9" t="s">
        <v>39</v>
      </c>
      <c r="G110" s="12">
        <v>100</v>
      </c>
      <c r="H110" s="12">
        <v>100</v>
      </c>
      <c r="I110" s="12">
        <f t="shared" si="3"/>
        <v>100</v>
      </c>
    </row>
    <row r="111" spans="1:9" x14ac:dyDescent="0.25">
      <c r="A111" s="19" t="s">
        <v>130</v>
      </c>
      <c r="B111" s="9" t="s">
        <v>14</v>
      </c>
      <c r="C111" s="9" t="s">
        <v>131</v>
      </c>
      <c r="D111" s="9" t="s">
        <v>17</v>
      </c>
      <c r="E111" s="9"/>
      <c r="F111" s="9"/>
      <c r="G111" s="12">
        <v>40739.75045</v>
      </c>
      <c r="H111" s="12">
        <f>H123+H112</f>
        <v>39088.32243</v>
      </c>
      <c r="I111" s="12">
        <f t="shared" si="3"/>
        <v>95.946396328502786</v>
      </c>
    </row>
    <row r="112" spans="1:9" ht="47.25" x14ac:dyDescent="0.25">
      <c r="A112" s="19" t="s">
        <v>132</v>
      </c>
      <c r="B112" s="9" t="s">
        <v>14</v>
      </c>
      <c r="C112" s="9" t="s">
        <v>131</v>
      </c>
      <c r="D112" s="9" t="s">
        <v>133</v>
      </c>
      <c r="E112" s="9"/>
      <c r="F112" s="9"/>
      <c r="G112" s="12">
        <v>15282.278000000002</v>
      </c>
      <c r="H112" s="12">
        <f>H114</f>
        <v>14794.203790000001</v>
      </c>
      <c r="I112" s="12">
        <f t="shared" si="3"/>
        <v>96.806273187806156</v>
      </c>
    </row>
    <row r="113" spans="1:9" x14ac:dyDescent="0.25">
      <c r="A113" s="17" t="s">
        <v>20</v>
      </c>
      <c r="B113" s="9" t="s">
        <v>14</v>
      </c>
      <c r="C113" s="9" t="s">
        <v>131</v>
      </c>
      <c r="D113" s="9" t="s">
        <v>133</v>
      </c>
      <c r="E113" s="9" t="s">
        <v>21</v>
      </c>
      <c r="F113" s="9"/>
      <c r="G113" s="12">
        <v>15282.278000000002</v>
      </c>
      <c r="H113" s="12">
        <f>H114</f>
        <v>14794.203790000001</v>
      </c>
      <c r="I113" s="12">
        <f t="shared" si="3"/>
        <v>96.806273187806156</v>
      </c>
    </row>
    <row r="114" spans="1:9" ht="63" x14ac:dyDescent="0.25">
      <c r="A114" s="19" t="s">
        <v>40</v>
      </c>
      <c r="B114" s="9" t="s">
        <v>14</v>
      </c>
      <c r="C114" s="9" t="s">
        <v>131</v>
      </c>
      <c r="D114" s="9" t="s">
        <v>133</v>
      </c>
      <c r="E114" s="9" t="s">
        <v>41</v>
      </c>
      <c r="F114" s="9"/>
      <c r="G114" s="12">
        <v>15282.278000000002</v>
      </c>
      <c r="H114" s="12">
        <f>H115</f>
        <v>14794.203790000001</v>
      </c>
      <c r="I114" s="12">
        <f t="shared" si="3"/>
        <v>96.806273187806156</v>
      </c>
    </row>
    <row r="115" spans="1:9" ht="78.75" x14ac:dyDescent="0.25">
      <c r="A115" s="19" t="s">
        <v>134</v>
      </c>
      <c r="B115" s="9" t="s">
        <v>14</v>
      </c>
      <c r="C115" s="9" t="s">
        <v>131</v>
      </c>
      <c r="D115" s="9" t="s">
        <v>133</v>
      </c>
      <c r="E115" s="9" t="s">
        <v>135</v>
      </c>
      <c r="F115" s="9"/>
      <c r="G115" s="12">
        <v>15282.278000000002</v>
      </c>
      <c r="H115" s="12">
        <f>H117+H118+H120+H121+H122</f>
        <v>14794.203790000001</v>
      </c>
      <c r="I115" s="12">
        <f t="shared" si="3"/>
        <v>96.806273187806156</v>
      </c>
    </row>
    <row r="116" spans="1:9" ht="31.5" x14ac:dyDescent="0.25">
      <c r="A116" s="19" t="s">
        <v>136</v>
      </c>
      <c r="B116" s="9" t="s">
        <v>14</v>
      </c>
      <c r="C116" s="9" t="s">
        <v>131</v>
      </c>
      <c r="D116" s="9" t="s">
        <v>133</v>
      </c>
      <c r="E116" s="9" t="s">
        <v>137</v>
      </c>
      <c r="F116" s="9" t="s">
        <v>138</v>
      </c>
      <c r="G116" s="12">
        <v>13495.433000000001</v>
      </c>
      <c r="H116" s="12">
        <f>H117+H118</f>
        <v>13176.21572</v>
      </c>
      <c r="I116" s="12">
        <f t="shared" si="3"/>
        <v>97.634627358751658</v>
      </c>
    </row>
    <row r="117" spans="1:9" x14ac:dyDescent="0.25">
      <c r="A117" s="19" t="s">
        <v>24</v>
      </c>
      <c r="B117" s="9" t="s">
        <v>14</v>
      </c>
      <c r="C117" s="9" t="s">
        <v>131</v>
      </c>
      <c r="D117" s="9" t="s">
        <v>133</v>
      </c>
      <c r="E117" s="9" t="s">
        <v>137</v>
      </c>
      <c r="F117" s="9" t="s">
        <v>114</v>
      </c>
      <c r="G117" s="12">
        <v>10383.706</v>
      </c>
      <c r="H117" s="12">
        <v>10142.767980000001</v>
      </c>
      <c r="I117" s="12">
        <f t="shared" si="3"/>
        <v>97.679652910049654</v>
      </c>
    </row>
    <row r="118" spans="1:9" ht="63" x14ac:dyDescent="0.25">
      <c r="A118" s="19" t="s">
        <v>115</v>
      </c>
      <c r="B118" s="9" t="s">
        <v>14</v>
      </c>
      <c r="C118" s="9" t="s">
        <v>131</v>
      </c>
      <c r="D118" s="9" t="s">
        <v>133</v>
      </c>
      <c r="E118" s="9" t="s">
        <v>137</v>
      </c>
      <c r="F118" s="9" t="s">
        <v>116</v>
      </c>
      <c r="G118" s="12">
        <v>3111.7269999999999</v>
      </c>
      <c r="H118" s="12">
        <v>3033.4477400000001</v>
      </c>
      <c r="I118" s="12">
        <f t="shared" si="3"/>
        <v>97.484378931699339</v>
      </c>
    </row>
    <row r="119" spans="1:9" ht="78.75" x14ac:dyDescent="0.25">
      <c r="A119" s="19" t="s">
        <v>139</v>
      </c>
      <c r="B119" s="9" t="s">
        <v>14</v>
      </c>
      <c r="C119" s="9" t="s">
        <v>131</v>
      </c>
      <c r="D119" s="9" t="s">
        <v>133</v>
      </c>
      <c r="E119" s="9" t="s">
        <v>140</v>
      </c>
      <c r="F119" s="9"/>
      <c r="G119" s="12">
        <v>1786.8449999999998</v>
      </c>
      <c r="H119" s="12">
        <f>H120+H121+H122</f>
        <v>1617.9880700000001</v>
      </c>
      <c r="I119" s="12">
        <f t="shared" si="3"/>
        <v>90.549995662746369</v>
      </c>
    </row>
    <row r="120" spans="1:9" ht="31.5" x14ac:dyDescent="0.25">
      <c r="A120" s="19" t="s">
        <v>26</v>
      </c>
      <c r="B120" s="9" t="s">
        <v>14</v>
      </c>
      <c r="C120" s="9" t="s">
        <v>131</v>
      </c>
      <c r="D120" s="9" t="s">
        <v>133</v>
      </c>
      <c r="E120" s="9" t="s">
        <v>140</v>
      </c>
      <c r="F120" s="9" t="s">
        <v>119</v>
      </c>
      <c r="G120" s="12">
        <v>16.600000000000001</v>
      </c>
      <c r="H120" s="12">
        <v>16.600000000000001</v>
      </c>
      <c r="I120" s="12">
        <f t="shared" si="3"/>
        <v>100</v>
      </c>
    </row>
    <row r="121" spans="1:9" x14ac:dyDescent="0.25">
      <c r="A121" s="19" t="s">
        <v>38</v>
      </c>
      <c r="B121" s="9" t="s">
        <v>14</v>
      </c>
      <c r="C121" s="9" t="s">
        <v>131</v>
      </c>
      <c r="D121" s="9" t="s">
        <v>133</v>
      </c>
      <c r="E121" s="9" t="s">
        <v>140</v>
      </c>
      <c r="F121" s="9" t="s">
        <v>39</v>
      </c>
      <c r="G121" s="12">
        <v>1767.645</v>
      </c>
      <c r="H121" s="12">
        <v>1599.3150700000001</v>
      </c>
      <c r="I121" s="12">
        <f t="shared" si="3"/>
        <v>90.477164249608961</v>
      </c>
    </row>
    <row r="122" spans="1:9" x14ac:dyDescent="0.25">
      <c r="A122" s="19" t="s">
        <v>58</v>
      </c>
      <c r="B122" s="9" t="s">
        <v>14</v>
      </c>
      <c r="C122" s="9" t="s">
        <v>131</v>
      </c>
      <c r="D122" s="9" t="s">
        <v>133</v>
      </c>
      <c r="E122" s="9" t="s">
        <v>140</v>
      </c>
      <c r="F122" s="9" t="s">
        <v>59</v>
      </c>
      <c r="G122" s="12">
        <v>2.6</v>
      </c>
      <c r="H122" s="12">
        <v>2.073</v>
      </c>
      <c r="I122" s="12">
        <f t="shared" si="3"/>
        <v>79.730769230769226</v>
      </c>
    </row>
    <row r="123" spans="1:9" ht="47.25" x14ac:dyDescent="0.25">
      <c r="A123" s="16" t="s">
        <v>141</v>
      </c>
      <c r="B123" s="9" t="s">
        <v>14</v>
      </c>
      <c r="C123" s="9" t="s">
        <v>131</v>
      </c>
      <c r="D123" s="9" t="s">
        <v>142</v>
      </c>
      <c r="E123" s="9"/>
      <c r="F123" s="9"/>
      <c r="G123" s="12">
        <v>25457.472449999997</v>
      </c>
      <c r="H123" s="18">
        <f>H124</f>
        <v>24294.118640000001</v>
      </c>
      <c r="I123" s="18">
        <f t="shared" si="3"/>
        <v>95.430206937138422</v>
      </c>
    </row>
    <row r="124" spans="1:9" ht="78.75" x14ac:dyDescent="0.25">
      <c r="A124" s="16" t="s">
        <v>93</v>
      </c>
      <c r="B124" s="9" t="s">
        <v>14</v>
      </c>
      <c r="C124" s="9" t="s">
        <v>131</v>
      </c>
      <c r="D124" s="9" t="s">
        <v>142</v>
      </c>
      <c r="E124" s="9" t="s">
        <v>94</v>
      </c>
      <c r="F124" s="9"/>
      <c r="G124" s="12">
        <v>25457.472449999997</v>
      </c>
      <c r="H124" s="18">
        <f>H125+H133</f>
        <v>24294.118640000001</v>
      </c>
      <c r="I124" s="18">
        <f t="shared" si="3"/>
        <v>95.430206937138422</v>
      </c>
    </row>
    <row r="125" spans="1:9" ht="47.25" x14ac:dyDescent="0.25">
      <c r="A125" s="16" t="s">
        <v>143</v>
      </c>
      <c r="B125" s="9" t="s">
        <v>14</v>
      </c>
      <c r="C125" s="9" t="s">
        <v>131</v>
      </c>
      <c r="D125" s="9" t="s">
        <v>142</v>
      </c>
      <c r="E125" s="9" t="s">
        <v>144</v>
      </c>
      <c r="F125" s="9"/>
      <c r="G125" s="12">
        <v>24433.254649999999</v>
      </c>
      <c r="H125" s="18">
        <f>H129+H127</f>
        <v>23269.900840000002</v>
      </c>
      <c r="I125" s="18">
        <f t="shared" si="3"/>
        <v>95.238645744642952</v>
      </c>
    </row>
    <row r="126" spans="1:9" ht="47.25" x14ac:dyDescent="0.25">
      <c r="A126" s="24" t="s">
        <v>145</v>
      </c>
      <c r="B126" s="9" t="s">
        <v>14</v>
      </c>
      <c r="C126" s="9" t="s">
        <v>131</v>
      </c>
      <c r="D126" s="9" t="s">
        <v>142</v>
      </c>
      <c r="E126" s="9" t="s">
        <v>146</v>
      </c>
      <c r="F126" s="9"/>
      <c r="G126" s="12">
        <v>1053</v>
      </c>
      <c r="H126" s="18">
        <f>H127</f>
        <v>1052.9999700000001</v>
      </c>
      <c r="I126" s="18">
        <f t="shared" si="3"/>
        <v>99.99999715099716</v>
      </c>
    </row>
    <row r="127" spans="1:9" ht="63" x14ac:dyDescent="0.25">
      <c r="A127" s="16" t="s">
        <v>147</v>
      </c>
      <c r="B127" s="9" t="s">
        <v>14</v>
      </c>
      <c r="C127" s="9" t="s">
        <v>131</v>
      </c>
      <c r="D127" s="9" t="s">
        <v>142</v>
      </c>
      <c r="E127" s="9" t="s">
        <v>148</v>
      </c>
      <c r="F127" s="9"/>
      <c r="G127" s="12">
        <v>1053</v>
      </c>
      <c r="H127" s="18">
        <f>H128</f>
        <v>1052.9999700000001</v>
      </c>
      <c r="I127" s="18">
        <f t="shared" si="3"/>
        <v>99.99999715099716</v>
      </c>
    </row>
    <row r="128" spans="1:9" x14ac:dyDescent="0.25">
      <c r="A128" s="16" t="s">
        <v>38</v>
      </c>
      <c r="B128" s="9" t="s">
        <v>14</v>
      </c>
      <c r="C128" s="9" t="s">
        <v>131</v>
      </c>
      <c r="D128" s="9" t="s">
        <v>142</v>
      </c>
      <c r="E128" s="9" t="s">
        <v>148</v>
      </c>
      <c r="F128" s="9" t="s">
        <v>39</v>
      </c>
      <c r="G128" s="12">
        <v>1053</v>
      </c>
      <c r="H128" s="12">
        <v>1052.9999700000001</v>
      </c>
      <c r="I128" s="18">
        <f t="shared" si="3"/>
        <v>99.99999715099716</v>
      </c>
    </row>
    <row r="129" spans="1:9" ht="47.25" x14ac:dyDescent="0.25">
      <c r="A129" s="16" t="s">
        <v>149</v>
      </c>
      <c r="B129" s="9" t="s">
        <v>14</v>
      </c>
      <c r="C129" s="9" t="s">
        <v>131</v>
      </c>
      <c r="D129" s="9" t="s">
        <v>142</v>
      </c>
      <c r="E129" s="9" t="s">
        <v>150</v>
      </c>
      <c r="F129" s="9"/>
      <c r="G129" s="12">
        <v>23380.254649999999</v>
      </c>
      <c r="H129" s="18">
        <f>H130</f>
        <v>22216.900870000001</v>
      </c>
      <c r="I129" s="18">
        <f t="shared" si="3"/>
        <v>95.024203981456651</v>
      </c>
    </row>
    <row r="130" spans="1:9" ht="31.5" x14ac:dyDescent="0.25">
      <c r="A130" s="16" t="s">
        <v>151</v>
      </c>
      <c r="B130" s="9" t="s">
        <v>14</v>
      </c>
      <c r="C130" s="9" t="s">
        <v>131</v>
      </c>
      <c r="D130" s="9" t="s">
        <v>142</v>
      </c>
      <c r="E130" s="9" t="s">
        <v>152</v>
      </c>
      <c r="F130" s="9"/>
      <c r="G130" s="12">
        <v>23380.254649999999</v>
      </c>
      <c r="H130" s="18">
        <f>H131+H132</f>
        <v>22216.900870000001</v>
      </c>
      <c r="I130" s="18">
        <f t="shared" ref="I130:I187" si="6">H130/G130*100</f>
        <v>95.024203981456651</v>
      </c>
    </row>
    <row r="131" spans="1:9" x14ac:dyDescent="0.25">
      <c r="A131" s="16" t="s">
        <v>38</v>
      </c>
      <c r="B131" s="9" t="s">
        <v>14</v>
      </c>
      <c r="C131" s="9" t="s">
        <v>131</v>
      </c>
      <c r="D131" s="9" t="s">
        <v>142</v>
      </c>
      <c r="E131" s="9" t="s">
        <v>152</v>
      </c>
      <c r="F131" s="9" t="s">
        <v>39</v>
      </c>
      <c r="G131" s="12">
        <v>23122.254649999999</v>
      </c>
      <c r="H131" s="12">
        <v>21970.26338</v>
      </c>
      <c r="I131" s="12">
        <f t="shared" si="6"/>
        <v>95.017824656645246</v>
      </c>
    </row>
    <row r="132" spans="1:9" x14ac:dyDescent="0.25">
      <c r="A132" s="19" t="s">
        <v>52</v>
      </c>
      <c r="B132" s="9" t="s">
        <v>14</v>
      </c>
      <c r="C132" s="9" t="s">
        <v>131</v>
      </c>
      <c r="D132" s="9" t="s">
        <v>142</v>
      </c>
      <c r="E132" s="9" t="s">
        <v>152</v>
      </c>
      <c r="F132" s="9" t="s">
        <v>53</v>
      </c>
      <c r="G132" s="12">
        <v>258</v>
      </c>
      <c r="H132" s="12">
        <v>246.63749000000001</v>
      </c>
      <c r="I132" s="12">
        <f t="shared" si="6"/>
        <v>95.59592635658916</v>
      </c>
    </row>
    <row r="133" spans="1:9" ht="47.25" x14ac:dyDescent="0.25">
      <c r="A133" s="16" t="s">
        <v>153</v>
      </c>
      <c r="B133" s="9" t="s">
        <v>14</v>
      </c>
      <c r="C133" s="9" t="s">
        <v>131</v>
      </c>
      <c r="D133" s="9" t="s">
        <v>142</v>
      </c>
      <c r="E133" s="9" t="s">
        <v>154</v>
      </c>
      <c r="F133" s="9"/>
      <c r="G133" s="12">
        <v>1024.2177999999999</v>
      </c>
      <c r="H133" s="18">
        <f>H134+H136</f>
        <v>1024.2177999999999</v>
      </c>
      <c r="I133" s="18">
        <f t="shared" si="6"/>
        <v>100</v>
      </c>
    </row>
    <row r="134" spans="1:9" ht="47.25" x14ac:dyDescent="0.25">
      <c r="A134" s="24" t="s">
        <v>155</v>
      </c>
      <c r="B134" s="9" t="s">
        <v>14</v>
      </c>
      <c r="C134" s="9" t="s">
        <v>131</v>
      </c>
      <c r="D134" s="9" t="s">
        <v>142</v>
      </c>
      <c r="E134" s="9" t="s">
        <v>156</v>
      </c>
      <c r="F134" s="9"/>
      <c r="G134" s="12">
        <v>1004.2178</v>
      </c>
      <c r="H134" s="18">
        <f>H135</f>
        <v>1004.2178</v>
      </c>
      <c r="I134" s="18">
        <f t="shared" si="6"/>
        <v>100</v>
      </c>
    </row>
    <row r="135" spans="1:9" x14ac:dyDescent="0.25">
      <c r="A135" s="16" t="s">
        <v>38</v>
      </c>
      <c r="B135" s="9" t="s">
        <v>14</v>
      </c>
      <c r="C135" s="9" t="s">
        <v>131</v>
      </c>
      <c r="D135" s="9" t="s">
        <v>142</v>
      </c>
      <c r="E135" s="9" t="s">
        <v>156</v>
      </c>
      <c r="F135" s="9" t="s">
        <v>39</v>
      </c>
      <c r="G135" s="12">
        <v>1004.2178</v>
      </c>
      <c r="H135" s="18">
        <v>1004.2178</v>
      </c>
      <c r="I135" s="12">
        <f t="shared" si="6"/>
        <v>100</v>
      </c>
    </row>
    <row r="136" spans="1:9" ht="110.25" x14ac:dyDescent="0.25">
      <c r="A136" s="24" t="s">
        <v>157</v>
      </c>
      <c r="B136" s="9" t="s">
        <v>14</v>
      </c>
      <c r="C136" s="9" t="s">
        <v>131</v>
      </c>
      <c r="D136" s="9" t="s">
        <v>142</v>
      </c>
      <c r="E136" s="9" t="s">
        <v>158</v>
      </c>
      <c r="F136" s="9"/>
      <c r="G136" s="12">
        <v>20</v>
      </c>
      <c r="H136" s="18">
        <f>H138</f>
        <v>20</v>
      </c>
      <c r="I136" s="18">
        <f t="shared" si="6"/>
        <v>100</v>
      </c>
    </row>
    <row r="137" spans="1:9" ht="31.5" x14ac:dyDescent="0.25">
      <c r="A137" s="24" t="s">
        <v>159</v>
      </c>
      <c r="B137" s="9" t="s">
        <v>14</v>
      </c>
      <c r="C137" s="9" t="s">
        <v>131</v>
      </c>
      <c r="D137" s="9" t="s">
        <v>142</v>
      </c>
      <c r="E137" s="9" t="s">
        <v>160</v>
      </c>
      <c r="F137" s="9"/>
      <c r="G137" s="12">
        <v>20</v>
      </c>
      <c r="H137" s="18">
        <f>H138</f>
        <v>20</v>
      </c>
      <c r="I137" s="18">
        <f t="shared" si="6"/>
        <v>100</v>
      </c>
    </row>
    <row r="138" spans="1:9" x14ac:dyDescent="0.25">
      <c r="A138" s="16" t="s">
        <v>38</v>
      </c>
      <c r="B138" s="9" t="s">
        <v>14</v>
      </c>
      <c r="C138" s="9" t="s">
        <v>131</v>
      </c>
      <c r="D138" s="9" t="s">
        <v>142</v>
      </c>
      <c r="E138" s="9" t="s">
        <v>160</v>
      </c>
      <c r="F138" s="9" t="s">
        <v>39</v>
      </c>
      <c r="G138" s="12">
        <v>20</v>
      </c>
      <c r="H138" s="18">
        <v>20</v>
      </c>
      <c r="I138" s="12">
        <f t="shared" si="6"/>
        <v>100</v>
      </c>
    </row>
    <row r="139" spans="1:9" x14ac:dyDescent="0.25">
      <c r="A139" s="16" t="s">
        <v>161</v>
      </c>
      <c r="B139" s="9" t="s">
        <v>14</v>
      </c>
      <c r="C139" s="9" t="s">
        <v>31</v>
      </c>
      <c r="D139" s="9" t="s">
        <v>17</v>
      </c>
      <c r="E139" s="9"/>
      <c r="F139" s="9"/>
      <c r="G139" s="12">
        <v>1673.595</v>
      </c>
      <c r="H139" s="12">
        <f>H140</f>
        <v>1673.5945999999999</v>
      </c>
      <c r="I139" s="12">
        <f t="shared" si="6"/>
        <v>99.999976099354967</v>
      </c>
    </row>
    <row r="140" spans="1:9" ht="31.5" x14ac:dyDescent="0.25">
      <c r="A140" s="16" t="s">
        <v>162</v>
      </c>
      <c r="B140" s="9" t="s">
        <v>14</v>
      </c>
      <c r="C140" s="9" t="s">
        <v>31</v>
      </c>
      <c r="D140" s="9" t="s">
        <v>163</v>
      </c>
      <c r="E140" s="9"/>
      <c r="F140" s="9"/>
      <c r="G140" s="12">
        <v>1673.595</v>
      </c>
      <c r="H140" s="12">
        <f>H141</f>
        <v>1673.5945999999999</v>
      </c>
      <c r="I140" s="12">
        <f t="shared" si="6"/>
        <v>99.999976099354967</v>
      </c>
    </row>
    <row r="141" spans="1:9" ht="94.5" x14ac:dyDescent="0.25">
      <c r="A141" s="16" t="s">
        <v>164</v>
      </c>
      <c r="B141" s="9" t="s">
        <v>14</v>
      </c>
      <c r="C141" s="9" t="s">
        <v>31</v>
      </c>
      <c r="D141" s="9" t="s">
        <v>163</v>
      </c>
      <c r="E141" s="9" t="s">
        <v>165</v>
      </c>
      <c r="F141" s="9"/>
      <c r="G141" s="12">
        <v>1673.595</v>
      </c>
      <c r="H141" s="12">
        <f>H142+H148</f>
        <v>1673.5945999999999</v>
      </c>
      <c r="I141" s="12">
        <f t="shared" si="6"/>
        <v>99.999976099354967</v>
      </c>
    </row>
    <row r="142" spans="1:9" ht="63" x14ac:dyDescent="0.25">
      <c r="A142" s="16" t="s">
        <v>166</v>
      </c>
      <c r="B142" s="9" t="s">
        <v>14</v>
      </c>
      <c r="C142" s="9" t="s">
        <v>31</v>
      </c>
      <c r="D142" s="9" t="s">
        <v>163</v>
      </c>
      <c r="E142" s="9" t="s">
        <v>167</v>
      </c>
      <c r="F142" s="9"/>
      <c r="G142" s="12">
        <v>1617.376</v>
      </c>
      <c r="H142" s="12">
        <f>H143+H145</f>
        <v>1617.3755999999998</v>
      </c>
      <c r="I142" s="12">
        <f t="shared" si="6"/>
        <v>99.999975268583171</v>
      </c>
    </row>
    <row r="143" spans="1:9" ht="126" x14ac:dyDescent="0.25">
      <c r="A143" s="24" t="s">
        <v>168</v>
      </c>
      <c r="B143" s="9" t="s">
        <v>14</v>
      </c>
      <c r="C143" s="9" t="s">
        <v>31</v>
      </c>
      <c r="D143" s="9" t="s">
        <v>163</v>
      </c>
      <c r="E143" s="9" t="s">
        <v>169</v>
      </c>
      <c r="F143" s="9"/>
      <c r="G143" s="12">
        <v>1610.2760000000001</v>
      </c>
      <c r="H143" s="12">
        <f>H144</f>
        <v>1610.2755999999999</v>
      </c>
      <c r="I143" s="12">
        <f t="shared" si="6"/>
        <v>99.999975159537854</v>
      </c>
    </row>
    <row r="144" spans="1:9" ht="78.75" x14ac:dyDescent="0.25">
      <c r="A144" s="16" t="s">
        <v>170</v>
      </c>
      <c r="B144" s="9" t="s">
        <v>14</v>
      </c>
      <c r="C144" s="9" t="s">
        <v>31</v>
      </c>
      <c r="D144" s="9" t="s">
        <v>163</v>
      </c>
      <c r="E144" s="9" t="s">
        <v>169</v>
      </c>
      <c r="F144" s="9" t="s">
        <v>171</v>
      </c>
      <c r="G144" s="12">
        <v>1610.2760000000001</v>
      </c>
      <c r="H144" s="12">
        <v>1610.2755999999999</v>
      </c>
      <c r="I144" s="12">
        <f t="shared" si="6"/>
        <v>99.999975159537854</v>
      </c>
    </row>
    <row r="145" spans="1:27" ht="31.5" x14ac:dyDescent="0.25">
      <c r="A145" s="16" t="s">
        <v>172</v>
      </c>
      <c r="B145" s="9" t="s">
        <v>14</v>
      </c>
      <c r="C145" s="9" t="s">
        <v>31</v>
      </c>
      <c r="D145" s="9" t="s">
        <v>163</v>
      </c>
      <c r="E145" s="9" t="s">
        <v>173</v>
      </c>
      <c r="F145" s="9"/>
      <c r="G145" s="12">
        <v>7.1</v>
      </c>
      <c r="H145" s="12">
        <f>H146</f>
        <v>7.1</v>
      </c>
      <c r="I145" s="12">
        <f t="shared" si="6"/>
        <v>100</v>
      </c>
    </row>
    <row r="146" spans="1:27" ht="110.25" x14ac:dyDescent="0.25">
      <c r="A146" s="16" t="s">
        <v>174</v>
      </c>
      <c r="B146" s="9" t="s">
        <v>14</v>
      </c>
      <c r="C146" s="9" t="s">
        <v>31</v>
      </c>
      <c r="D146" s="9" t="s">
        <v>163</v>
      </c>
      <c r="E146" s="9" t="s">
        <v>175</v>
      </c>
      <c r="F146" s="9"/>
      <c r="G146" s="12">
        <v>7.1</v>
      </c>
      <c r="H146" s="12">
        <f>H147</f>
        <v>7.1</v>
      </c>
      <c r="I146" s="12">
        <f t="shared" si="6"/>
        <v>100</v>
      </c>
    </row>
    <row r="147" spans="1:27" x14ac:dyDescent="0.25">
      <c r="A147" s="16" t="s">
        <v>38</v>
      </c>
      <c r="B147" s="9" t="s">
        <v>14</v>
      </c>
      <c r="C147" s="9" t="s">
        <v>31</v>
      </c>
      <c r="D147" s="9" t="s">
        <v>163</v>
      </c>
      <c r="E147" s="9" t="s">
        <v>175</v>
      </c>
      <c r="F147" s="9" t="s">
        <v>39</v>
      </c>
      <c r="G147" s="12">
        <v>7.1</v>
      </c>
      <c r="H147" s="12">
        <v>7.1</v>
      </c>
      <c r="I147" s="12">
        <f t="shared" si="6"/>
        <v>100</v>
      </c>
    </row>
    <row r="148" spans="1:27" ht="47.25" x14ac:dyDescent="0.25">
      <c r="A148" s="16" t="s">
        <v>176</v>
      </c>
      <c r="B148" s="9" t="s">
        <v>14</v>
      </c>
      <c r="C148" s="9" t="s">
        <v>31</v>
      </c>
      <c r="D148" s="9" t="s">
        <v>163</v>
      </c>
      <c r="E148" s="9" t="s">
        <v>177</v>
      </c>
      <c r="F148" s="9"/>
      <c r="G148" s="12">
        <v>56.219000000000001</v>
      </c>
      <c r="H148" s="12">
        <f t="shared" ref="H148:H150" si="7">H149</f>
        <v>56.219000000000001</v>
      </c>
      <c r="I148" s="12">
        <f t="shared" si="6"/>
        <v>100</v>
      </c>
    </row>
    <row r="149" spans="1:27" x14ac:dyDescent="0.25">
      <c r="A149" s="16" t="s">
        <v>178</v>
      </c>
      <c r="B149" s="9" t="s">
        <v>14</v>
      </c>
      <c r="C149" s="9" t="s">
        <v>31</v>
      </c>
      <c r="D149" s="9" t="s">
        <v>163</v>
      </c>
      <c r="E149" s="9" t="s">
        <v>179</v>
      </c>
      <c r="F149" s="9"/>
      <c r="G149" s="12">
        <v>56.219000000000001</v>
      </c>
      <c r="H149" s="12">
        <f t="shared" si="7"/>
        <v>56.219000000000001</v>
      </c>
      <c r="I149" s="12">
        <f t="shared" si="6"/>
        <v>100</v>
      </c>
    </row>
    <row r="150" spans="1:27" ht="94.5" x14ac:dyDescent="0.25">
      <c r="A150" s="16" t="s">
        <v>180</v>
      </c>
      <c r="B150" s="9" t="s">
        <v>14</v>
      </c>
      <c r="C150" s="9" t="s">
        <v>31</v>
      </c>
      <c r="D150" s="9" t="s">
        <v>163</v>
      </c>
      <c r="E150" s="9" t="s">
        <v>181</v>
      </c>
      <c r="F150" s="9"/>
      <c r="G150" s="12">
        <v>56.219000000000001</v>
      </c>
      <c r="H150" s="12">
        <f t="shared" si="7"/>
        <v>56.219000000000001</v>
      </c>
      <c r="I150" s="12">
        <f t="shared" si="6"/>
        <v>100</v>
      </c>
    </row>
    <row r="151" spans="1:27" x14ac:dyDescent="0.25">
      <c r="A151" s="16" t="s">
        <v>38</v>
      </c>
      <c r="B151" s="9" t="s">
        <v>14</v>
      </c>
      <c r="C151" s="9" t="s">
        <v>31</v>
      </c>
      <c r="D151" s="9" t="s">
        <v>163</v>
      </c>
      <c r="E151" s="9" t="s">
        <v>181</v>
      </c>
      <c r="F151" s="9" t="s">
        <v>39</v>
      </c>
      <c r="G151" s="12">
        <v>56.219000000000001</v>
      </c>
      <c r="H151" s="12">
        <v>56.219000000000001</v>
      </c>
      <c r="I151" s="12">
        <f t="shared" si="6"/>
        <v>100</v>
      </c>
    </row>
    <row r="152" spans="1:27" x14ac:dyDescent="0.25">
      <c r="A152" s="16" t="s">
        <v>182</v>
      </c>
      <c r="B152" s="9" t="s">
        <v>14</v>
      </c>
      <c r="C152" s="9" t="s">
        <v>79</v>
      </c>
      <c r="D152" s="9" t="s">
        <v>17</v>
      </c>
      <c r="E152" s="9"/>
      <c r="F152" s="9"/>
      <c r="G152" s="12">
        <v>111747.95178</v>
      </c>
      <c r="H152" s="12">
        <f>H153+H162+H179</f>
        <v>108999.15562000001</v>
      </c>
      <c r="I152" s="12">
        <f t="shared" si="6"/>
        <v>97.54018206489225</v>
      </c>
    </row>
    <row r="153" spans="1:27" x14ac:dyDescent="0.25">
      <c r="A153" s="16" t="s">
        <v>183</v>
      </c>
      <c r="B153" s="9" t="s">
        <v>14</v>
      </c>
      <c r="C153" s="9" t="s">
        <v>79</v>
      </c>
      <c r="D153" s="9" t="s">
        <v>16</v>
      </c>
      <c r="E153" s="9"/>
      <c r="F153" s="9"/>
      <c r="G153" s="12">
        <v>3736.3944700000002</v>
      </c>
      <c r="H153" s="12">
        <f t="shared" ref="H153:H156" si="8">H154</f>
        <v>3736.3944700000002</v>
      </c>
      <c r="I153" s="12">
        <f t="shared" si="6"/>
        <v>100</v>
      </c>
    </row>
    <row r="154" spans="1:27" ht="78.75" x14ac:dyDescent="0.25">
      <c r="A154" s="16" t="s">
        <v>32</v>
      </c>
      <c r="B154" s="9" t="s">
        <v>14</v>
      </c>
      <c r="C154" s="9" t="s">
        <v>79</v>
      </c>
      <c r="D154" s="9" t="s">
        <v>16</v>
      </c>
      <c r="E154" s="9" t="s">
        <v>33</v>
      </c>
      <c r="F154" s="9"/>
      <c r="G154" s="12">
        <v>3736.3944700000002</v>
      </c>
      <c r="H154" s="12">
        <f>H155+H158</f>
        <v>3736.3944700000002</v>
      </c>
      <c r="I154" s="12">
        <f t="shared" si="6"/>
        <v>100</v>
      </c>
    </row>
    <row r="155" spans="1:27" ht="47.25" x14ac:dyDescent="0.25">
      <c r="A155" s="16" t="s">
        <v>34</v>
      </c>
      <c r="B155" s="9" t="s">
        <v>14</v>
      </c>
      <c r="C155" s="9" t="s">
        <v>79</v>
      </c>
      <c r="D155" s="9" t="s">
        <v>16</v>
      </c>
      <c r="E155" s="9" t="s">
        <v>35</v>
      </c>
      <c r="F155" s="9"/>
      <c r="G155" s="12">
        <v>3144.3944700000002</v>
      </c>
      <c r="H155" s="12">
        <f>H156</f>
        <v>3144.3944700000002</v>
      </c>
      <c r="I155" s="12">
        <f t="shared" si="6"/>
        <v>100</v>
      </c>
    </row>
    <row r="156" spans="1:27" ht="94.5" x14ac:dyDescent="0.25">
      <c r="A156" s="16" t="s">
        <v>184</v>
      </c>
      <c r="B156" s="9" t="s">
        <v>14</v>
      </c>
      <c r="C156" s="9" t="s">
        <v>79</v>
      </c>
      <c r="D156" s="9" t="s">
        <v>16</v>
      </c>
      <c r="E156" s="9" t="s">
        <v>185</v>
      </c>
      <c r="F156" s="9"/>
      <c r="G156" s="12">
        <v>3144.3944700000002</v>
      </c>
      <c r="H156" s="12">
        <f t="shared" si="8"/>
        <v>3144.3944700000002</v>
      </c>
      <c r="I156" s="12">
        <f t="shared" si="6"/>
        <v>100</v>
      </c>
    </row>
    <row r="157" spans="1:27" ht="31.5" x14ac:dyDescent="0.25">
      <c r="A157" s="16" t="s">
        <v>108</v>
      </c>
      <c r="B157" s="9" t="s">
        <v>14</v>
      </c>
      <c r="C157" s="9" t="s">
        <v>79</v>
      </c>
      <c r="D157" s="9" t="s">
        <v>16</v>
      </c>
      <c r="E157" s="9" t="s">
        <v>185</v>
      </c>
      <c r="F157" s="9" t="s">
        <v>109</v>
      </c>
      <c r="G157" s="12">
        <v>3144.3944700000002</v>
      </c>
      <c r="H157" s="12">
        <v>3144.3944700000002</v>
      </c>
      <c r="I157" s="12">
        <f t="shared" si="6"/>
        <v>100</v>
      </c>
    </row>
    <row r="158" spans="1:27" ht="47.25" x14ac:dyDescent="0.25">
      <c r="A158" s="16" t="s">
        <v>188</v>
      </c>
      <c r="B158" s="9" t="s">
        <v>14</v>
      </c>
      <c r="C158" s="9" t="s">
        <v>79</v>
      </c>
      <c r="D158" s="9" t="s">
        <v>16</v>
      </c>
      <c r="E158" s="9" t="s">
        <v>189</v>
      </c>
      <c r="F158" s="9"/>
      <c r="G158" s="12">
        <v>592</v>
      </c>
      <c r="H158" s="12">
        <f t="shared" ref="H158:H160" si="9">H159</f>
        <v>592</v>
      </c>
      <c r="I158" s="12">
        <f t="shared" si="6"/>
        <v>100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47.25" x14ac:dyDescent="0.25">
      <c r="A159" s="16" t="s">
        <v>190</v>
      </c>
      <c r="B159" s="9" t="s">
        <v>14</v>
      </c>
      <c r="C159" s="9" t="s">
        <v>79</v>
      </c>
      <c r="D159" s="9" t="s">
        <v>16</v>
      </c>
      <c r="E159" s="9" t="s">
        <v>191</v>
      </c>
      <c r="F159" s="9"/>
      <c r="G159" s="12">
        <v>592</v>
      </c>
      <c r="H159" s="12">
        <f t="shared" si="9"/>
        <v>592</v>
      </c>
      <c r="I159" s="12">
        <f t="shared" si="6"/>
        <v>100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1.5" x14ac:dyDescent="0.25">
      <c r="A160" s="16" t="s">
        <v>192</v>
      </c>
      <c r="B160" s="9" t="s">
        <v>14</v>
      </c>
      <c r="C160" s="9" t="s">
        <v>79</v>
      </c>
      <c r="D160" s="9" t="s">
        <v>16</v>
      </c>
      <c r="E160" s="9" t="s">
        <v>193</v>
      </c>
      <c r="F160" s="9"/>
      <c r="G160" s="12">
        <v>592</v>
      </c>
      <c r="H160" s="12">
        <f t="shared" si="9"/>
        <v>592</v>
      </c>
      <c r="I160" s="12">
        <f t="shared" si="6"/>
        <v>100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16" t="s">
        <v>38</v>
      </c>
      <c r="B161" s="9" t="s">
        <v>14</v>
      </c>
      <c r="C161" s="9" t="s">
        <v>79</v>
      </c>
      <c r="D161" s="9" t="s">
        <v>16</v>
      </c>
      <c r="E161" s="9" t="s">
        <v>193</v>
      </c>
      <c r="F161" s="9" t="s">
        <v>39</v>
      </c>
      <c r="G161" s="12">
        <v>592</v>
      </c>
      <c r="H161" s="12">
        <v>592</v>
      </c>
      <c r="I161" s="12">
        <f t="shared" si="6"/>
        <v>100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16" t="s">
        <v>194</v>
      </c>
      <c r="B162" s="9" t="s">
        <v>14</v>
      </c>
      <c r="C162" s="9" t="s">
        <v>79</v>
      </c>
      <c r="D162" s="9" t="s">
        <v>19</v>
      </c>
      <c r="E162" s="9"/>
      <c r="F162" s="9"/>
      <c r="G162" s="12">
        <v>59825.982499999998</v>
      </c>
      <c r="H162" s="12">
        <f>H163</f>
        <v>57206.726960000007</v>
      </c>
      <c r="I162" s="12">
        <f t="shared" si="6"/>
        <v>95.621876264213483</v>
      </c>
    </row>
    <row r="163" spans="1:27" ht="78.75" x14ac:dyDescent="0.25">
      <c r="A163" s="16" t="s">
        <v>32</v>
      </c>
      <c r="B163" s="9" t="s">
        <v>14</v>
      </c>
      <c r="C163" s="9" t="s">
        <v>79</v>
      </c>
      <c r="D163" s="9" t="s">
        <v>19</v>
      </c>
      <c r="E163" s="9" t="s">
        <v>33</v>
      </c>
      <c r="F163" s="9"/>
      <c r="G163" s="12">
        <v>59825.982499999998</v>
      </c>
      <c r="H163" s="12">
        <f>H164</f>
        <v>57206.726960000007</v>
      </c>
      <c r="I163" s="12">
        <f t="shared" si="6"/>
        <v>95.621876264213483</v>
      </c>
    </row>
    <row r="164" spans="1:27" ht="47.25" x14ac:dyDescent="0.25">
      <c r="A164" s="16" t="s">
        <v>188</v>
      </c>
      <c r="B164" s="9" t="s">
        <v>14</v>
      </c>
      <c r="C164" s="9" t="s">
        <v>79</v>
      </c>
      <c r="D164" s="9" t="s">
        <v>19</v>
      </c>
      <c r="E164" s="9" t="s">
        <v>189</v>
      </c>
      <c r="F164" s="9"/>
      <c r="G164" s="12">
        <v>59825.982499999998</v>
      </c>
      <c r="H164" s="12">
        <f>H165+H171+H174</f>
        <v>57206.726960000007</v>
      </c>
      <c r="I164" s="12">
        <f t="shared" si="6"/>
        <v>95.621876264213483</v>
      </c>
    </row>
    <row r="165" spans="1:27" ht="47.25" x14ac:dyDescent="0.25">
      <c r="A165" s="16" t="s">
        <v>190</v>
      </c>
      <c r="B165" s="9" t="s">
        <v>14</v>
      </c>
      <c r="C165" s="9" t="s">
        <v>79</v>
      </c>
      <c r="D165" s="9" t="s">
        <v>19</v>
      </c>
      <c r="E165" s="9" t="s">
        <v>191</v>
      </c>
      <c r="F165" s="9"/>
      <c r="G165" s="12">
        <v>35710.362500000003</v>
      </c>
      <c r="H165" s="12">
        <f>H166+H169</f>
        <v>33091.189960000003</v>
      </c>
      <c r="I165" s="12">
        <f t="shared" si="6"/>
        <v>92.665511194404701</v>
      </c>
    </row>
    <row r="166" spans="1:27" ht="157.5" x14ac:dyDescent="0.25">
      <c r="A166" s="19" t="s">
        <v>195</v>
      </c>
      <c r="B166" s="9" t="s">
        <v>14</v>
      </c>
      <c r="C166" s="9" t="s">
        <v>79</v>
      </c>
      <c r="D166" s="9" t="s">
        <v>19</v>
      </c>
      <c r="E166" s="9" t="s">
        <v>196</v>
      </c>
      <c r="F166" s="9"/>
      <c r="G166" s="12">
        <v>23078.762500000001</v>
      </c>
      <c r="H166" s="12">
        <f>H168+H167</f>
        <v>20459.611010000001</v>
      </c>
      <c r="I166" s="12">
        <f t="shared" si="6"/>
        <v>88.65124813343003</v>
      </c>
    </row>
    <row r="167" spans="1:27" ht="78.75" x14ac:dyDescent="0.25">
      <c r="A167" s="16" t="s">
        <v>170</v>
      </c>
      <c r="B167" s="9" t="s">
        <v>14</v>
      </c>
      <c r="C167" s="9" t="s">
        <v>79</v>
      </c>
      <c r="D167" s="9" t="s">
        <v>19</v>
      </c>
      <c r="E167" s="9" t="s">
        <v>196</v>
      </c>
      <c r="F167" s="9" t="s">
        <v>171</v>
      </c>
      <c r="G167" s="12">
        <v>1559.7415000000001</v>
      </c>
      <c r="H167" s="12">
        <v>1532.9601399999999</v>
      </c>
      <c r="I167" s="12">
        <f t="shared" si="6"/>
        <v>98.282961631783209</v>
      </c>
    </row>
    <row r="168" spans="1:27" ht="78.75" x14ac:dyDescent="0.25">
      <c r="A168" s="16" t="s">
        <v>91</v>
      </c>
      <c r="B168" s="9" t="s">
        <v>14</v>
      </c>
      <c r="C168" s="9" t="s">
        <v>79</v>
      </c>
      <c r="D168" s="9" t="s">
        <v>19</v>
      </c>
      <c r="E168" s="9" t="s">
        <v>196</v>
      </c>
      <c r="F168" s="9" t="s">
        <v>92</v>
      </c>
      <c r="G168" s="12">
        <v>21519.021000000001</v>
      </c>
      <c r="H168" s="12">
        <v>18926.650870000001</v>
      </c>
      <c r="I168" s="12">
        <f t="shared" si="6"/>
        <v>87.953122356263322</v>
      </c>
    </row>
    <row r="169" spans="1:27" ht="31.5" x14ac:dyDescent="0.25">
      <c r="A169" s="16" t="s">
        <v>197</v>
      </c>
      <c r="B169" s="9" t="s">
        <v>14</v>
      </c>
      <c r="C169" s="9" t="s">
        <v>79</v>
      </c>
      <c r="D169" s="9" t="s">
        <v>19</v>
      </c>
      <c r="E169" s="9" t="s">
        <v>198</v>
      </c>
      <c r="F169" s="9"/>
      <c r="G169" s="12">
        <v>12631.6</v>
      </c>
      <c r="H169" s="12">
        <f>H170</f>
        <v>12631.578949999999</v>
      </c>
      <c r="I169" s="12">
        <f t="shared" si="6"/>
        <v>99.999833354444405</v>
      </c>
    </row>
    <row r="170" spans="1:27" ht="78.75" x14ac:dyDescent="0.25">
      <c r="A170" s="16" t="s">
        <v>170</v>
      </c>
      <c r="B170" s="9" t="s">
        <v>14</v>
      </c>
      <c r="C170" s="9" t="s">
        <v>79</v>
      </c>
      <c r="D170" s="9" t="s">
        <v>19</v>
      </c>
      <c r="E170" s="9" t="s">
        <v>198</v>
      </c>
      <c r="F170" s="9" t="s">
        <v>171</v>
      </c>
      <c r="G170" s="12">
        <v>12631.6</v>
      </c>
      <c r="H170" s="12">
        <v>12631.578949999999</v>
      </c>
      <c r="I170" s="12">
        <f t="shared" si="6"/>
        <v>99.999833354444405</v>
      </c>
    </row>
    <row r="171" spans="1:27" ht="47.25" x14ac:dyDescent="0.25">
      <c r="A171" s="16" t="s">
        <v>199</v>
      </c>
      <c r="B171" s="9" t="s">
        <v>14</v>
      </c>
      <c r="C171" s="9" t="s">
        <v>79</v>
      </c>
      <c r="D171" s="9" t="s">
        <v>19</v>
      </c>
      <c r="E171" s="9" t="s">
        <v>200</v>
      </c>
      <c r="F171" s="9"/>
      <c r="G171" s="12">
        <v>2133.6</v>
      </c>
      <c r="H171" s="12">
        <f>H172</f>
        <v>2133.567</v>
      </c>
      <c r="I171" s="12">
        <f t="shared" si="6"/>
        <v>99.998453318335208</v>
      </c>
    </row>
    <row r="172" spans="1:27" ht="31.5" x14ac:dyDescent="0.25">
      <c r="A172" s="16" t="s">
        <v>201</v>
      </c>
      <c r="B172" s="9" t="s">
        <v>14</v>
      </c>
      <c r="C172" s="9" t="s">
        <v>79</v>
      </c>
      <c r="D172" s="9" t="s">
        <v>19</v>
      </c>
      <c r="E172" s="9" t="s">
        <v>202</v>
      </c>
      <c r="F172" s="9"/>
      <c r="G172" s="12">
        <v>2133.6</v>
      </c>
      <c r="H172" s="12">
        <f>H173</f>
        <v>2133.567</v>
      </c>
      <c r="I172" s="12">
        <f t="shared" si="6"/>
        <v>99.998453318335208</v>
      </c>
    </row>
    <row r="173" spans="1:27" ht="78.75" x14ac:dyDescent="0.25">
      <c r="A173" s="16" t="s">
        <v>170</v>
      </c>
      <c r="B173" s="9" t="s">
        <v>14</v>
      </c>
      <c r="C173" s="9" t="s">
        <v>79</v>
      </c>
      <c r="D173" s="9" t="s">
        <v>19</v>
      </c>
      <c r="E173" s="9" t="s">
        <v>202</v>
      </c>
      <c r="F173" s="9" t="s">
        <v>171</v>
      </c>
      <c r="G173" s="12">
        <v>2133.6</v>
      </c>
      <c r="H173" s="12">
        <v>2133.567</v>
      </c>
      <c r="I173" s="12">
        <f t="shared" si="6"/>
        <v>99.998453318335208</v>
      </c>
    </row>
    <row r="174" spans="1:27" ht="47.25" x14ac:dyDescent="0.25">
      <c r="A174" s="16" t="s">
        <v>203</v>
      </c>
      <c r="B174" s="9" t="s">
        <v>14</v>
      </c>
      <c r="C174" s="9" t="s">
        <v>79</v>
      </c>
      <c r="D174" s="9" t="s">
        <v>19</v>
      </c>
      <c r="E174" s="9" t="s">
        <v>204</v>
      </c>
      <c r="F174" s="9"/>
      <c r="G174" s="12">
        <v>21982.02</v>
      </c>
      <c r="H174" s="12">
        <f>H175+H177</f>
        <v>21981.97</v>
      </c>
      <c r="I174" s="12">
        <f t="shared" si="6"/>
        <v>99.999772541376998</v>
      </c>
    </row>
    <row r="175" spans="1:27" ht="78.75" x14ac:dyDescent="0.25">
      <c r="A175" s="16" t="s">
        <v>205</v>
      </c>
      <c r="B175" s="9" t="s">
        <v>14</v>
      </c>
      <c r="C175" s="9" t="s">
        <v>79</v>
      </c>
      <c r="D175" s="9" t="s">
        <v>19</v>
      </c>
      <c r="E175" s="9" t="s">
        <v>206</v>
      </c>
      <c r="F175" s="9"/>
      <c r="G175" s="12">
        <v>18131</v>
      </c>
      <c r="H175" s="12">
        <f>H176</f>
        <v>18131</v>
      </c>
      <c r="I175" s="12">
        <f t="shared" si="6"/>
        <v>100</v>
      </c>
    </row>
    <row r="176" spans="1:27" ht="78.75" x14ac:dyDescent="0.25">
      <c r="A176" s="16" t="s">
        <v>170</v>
      </c>
      <c r="B176" s="9" t="s">
        <v>14</v>
      </c>
      <c r="C176" s="9" t="s">
        <v>79</v>
      </c>
      <c r="D176" s="9" t="s">
        <v>19</v>
      </c>
      <c r="E176" s="9" t="s">
        <v>206</v>
      </c>
      <c r="F176" s="9" t="s">
        <v>171</v>
      </c>
      <c r="G176" s="12">
        <v>18131</v>
      </c>
      <c r="H176" s="12">
        <v>18131</v>
      </c>
      <c r="I176" s="12">
        <f t="shared" si="6"/>
        <v>100</v>
      </c>
    </row>
    <row r="177" spans="1:27" ht="63" x14ac:dyDescent="0.25">
      <c r="A177" s="16" t="s">
        <v>207</v>
      </c>
      <c r="B177" s="9" t="s">
        <v>14</v>
      </c>
      <c r="C177" s="9" t="s">
        <v>79</v>
      </c>
      <c r="D177" s="9" t="s">
        <v>19</v>
      </c>
      <c r="E177" s="9" t="s">
        <v>208</v>
      </c>
      <c r="F177" s="9"/>
      <c r="G177" s="12">
        <v>3851.02</v>
      </c>
      <c r="H177" s="12">
        <f>H178</f>
        <v>3850.97</v>
      </c>
      <c r="I177" s="12">
        <f t="shared" si="6"/>
        <v>99.998701642681681</v>
      </c>
    </row>
    <row r="178" spans="1:27" ht="78.75" x14ac:dyDescent="0.25">
      <c r="A178" s="16" t="s">
        <v>170</v>
      </c>
      <c r="B178" s="9" t="s">
        <v>14</v>
      </c>
      <c r="C178" s="9" t="s">
        <v>79</v>
      </c>
      <c r="D178" s="9" t="s">
        <v>19</v>
      </c>
      <c r="E178" s="9" t="s">
        <v>208</v>
      </c>
      <c r="F178" s="9" t="s">
        <v>171</v>
      </c>
      <c r="G178" s="12">
        <v>3851.02</v>
      </c>
      <c r="H178" s="12">
        <v>3850.97</v>
      </c>
      <c r="I178" s="12">
        <f t="shared" si="6"/>
        <v>99.998701642681681</v>
      </c>
    </row>
    <row r="179" spans="1:27" x14ac:dyDescent="0.25">
      <c r="A179" s="16" t="s">
        <v>209</v>
      </c>
      <c r="B179" s="14" t="s">
        <v>14</v>
      </c>
      <c r="C179" s="9" t="s">
        <v>79</v>
      </c>
      <c r="D179" s="9" t="s">
        <v>131</v>
      </c>
      <c r="E179" s="9"/>
      <c r="F179" s="9"/>
      <c r="G179" s="12">
        <v>48185.574810000006</v>
      </c>
      <c r="H179" s="18">
        <f>H180+H188</f>
        <v>48056.034189999998</v>
      </c>
      <c r="I179" s="18">
        <f t="shared" si="6"/>
        <v>99.731163070045753</v>
      </c>
    </row>
    <row r="180" spans="1:27" ht="94.5" x14ac:dyDescent="0.25">
      <c r="A180" s="19" t="s">
        <v>210</v>
      </c>
      <c r="B180" s="14" t="s">
        <v>14</v>
      </c>
      <c r="C180" s="9" t="s">
        <v>79</v>
      </c>
      <c r="D180" s="9" t="s">
        <v>131</v>
      </c>
      <c r="E180" s="9" t="s">
        <v>211</v>
      </c>
      <c r="F180" s="9"/>
      <c r="G180" s="12">
        <v>18722.053</v>
      </c>
      <c r="H180" s="18">
        <f>H183+H181+H186</f>
        <v>18721.957999999999</v>
      </c>
      <c r="I180" s="18">
        <f t="shared" si="6"/>
        <v>99.999492577015985</v>
      </c>
    </row>
    <row r="181" spans="1:27" ht="31.5" x14ac:dyDescent="0.25">
      <c r="A181" s="16" t="s">
        <v>212</v>
      </c>
      <c r="B181" s="14" t="s">
        <v>14</v>
      </c>
      <c r="C181" s="9" t="s">
        <v>79</v>
      </c>
      <c r="D181" s="9" t="s">
        <v>131</v>
      </c>
      <c r="E181" s="9" t="s">
        <v>213</v>
      </c>
      <c r="F181" s="9"/>
      <c r="G181" s="12">
        <v>672.053</v>
      </c>
      <c r="H181" s="18">
        <f>H182</f>
        <v>671.95799999999997</v>
      </c>
      <c r="I181" s="18">
        <f t="shared" si="6"/>
        <v>99.985864210114372</v>
      </c>
    </row>
    <row r="182" spans="1:27" x14ac:dyDescent="0.25">
      <c r="A182" s="16" t="s">
        <v>38</v>
      </c>
      <c r="B182" s="14" t="s">
        <v>14</v>
      </c>
      <c r="C182" s="9" t="s">
        <v>79</v>
      </c>
      <c r="D182" s="9" t="s">
        <v>131</v>
      </c>
      <c r="E182" s="9" t="s">
        <v>213</v>
      </c>
      <c r="F182" s="9" t="s">
        <v>39</v>
      </c>
      <c r="G182" s="12">
        <v>672.053</v>
      </c>
      <c r="H182" s="18">
        <v>671.95799999999997</v>
      </c>
      <c r="I182" s="18">
        <f t="shared" si="6"/>
        <v>99.985864210114372</v>
      </c>
    </row>
    <row r="183" spans="1:27" ht="94.5" x14ac:dyDescent="0.25">
      <c r="A183" s="16" t="s">
        <v>214</v>
      </c>
      <c r="B183" s="14" t="s">
        <v>14</v>
      </c>
      <c r="C183" s="9" t="s">
        <v>79</v>
      </c>
      <c r="D183" s="9" t="s">
        <v>131</v>
      </c>
      <c r="E183" s="9" t="s">
        <v>215</v>
      </c>
      <c r="F183" s="9"/>
      <c r="G183" s="12">
        <v>17200</v>
      </c>
      <c r="H183" s="18">
        <f>H184+H185</f>
        <v>17200</v>
      </c>
      <c r="I183" s="18">
        <f t="shared" si="6"/>
        <v>100</v>
      </c>
    </row>
    <row r="184" spans="1:27" ht="78.75" x14ac:dyDescent="0.25">
      <c r="A184" s="16" t="s">
        <v>170</v>
      </c>
      <c r="B184" s="14" t="s">
        <v>14</v>
      </c>
      <c r="C184" s="9" t="s">
        <v>79</v>
      </c>
      <c r="D184" s="9" t="s">
        <v>131</v>
      </c>
      <c r="E184" s="9" t="s">
        <v>215</v>
      </c>
      <c r="F184" s="9" t="s">
        <v>171</v>
      </c>
      <c r="G184" s="12">
        <v>1400.15608</v>
      </c>
      <c r="H184" s="18">
        <v>1400.15608</v>
      </c>
      <c r="I184" s="18">
        <f t="shared" si="6"/>
        <v>100</v>
      </c>
    </row>
    <row r="185" spans="1:27" ht="78.75" x14ac:dyDescent="0.25">
      <c r="A185" s="19" t="s">
        <v>91</v>
      </c>
      <c r="B185" s="14" t="s">
        <v>14</v>
      </c>
      <c r="C185" s="9" t="s">
        <v>79</v>
      </c>
      <c r="D185" s="9" t="s">
        <v>131</v>
      </c>
      <c r="E185" s="9" t="s">
        <v>215</v>
      </c>
      <c r="F185" s="9" t="s">
        <v>92</v>
      </c>
      <c r="G185" s="12">
        <v>15799.843919999999</v>
      </c>
      <c r="H185" s="18">
        <v>15799.843919999999</v>
      </c>
      <c r="I185" s="18">
        <f t="shared" si="6"/>
        <v>100</v>
      </c>
    </row>
    <row r="186" spans="1:27" ht="78.75" x14ac:dyDescent="0.25">
      <c r="A186" s="26" t="s">
        <v>216</v>
      </c>
      <c r="B186" s="14" t="s">
        <v>14</v>
      </c>
      <c r="C186" s="9" t="s">
        <v>79</v>
      </c>
      <c r="D186" s="9" t="s">
        <v>131</v>
      </c>
      <c r="E186" s="9" t="s">
        <v>217</v>
      </c>
      <c r="F186" s="9"/>
      <c r="G186" s="12">
        <v>850</v>
      </c>
      <c r="H186" s="18">
        <f>H187</f>
        <v>850</v>
      </c>
      <c r="I186" s="18">
        <f t="shared" si="6"/>
        <v>100</v>
      </c>
    </row>
    <row r="187" spans="1:27" ht="31.5" x14ac:dyDescent="0.25">
      <c r="A187" s="16" t="s">
        <v>108</v>
      </c>
      <c r="B187" s="14" t="s">
        <v>14</v>
      </c>
      <c r="C187" s="9" t="s">
        <v>79</v>
      </c>
      <c r="D187" s="9" t="s">
        <v>131</v>
      </c>
      <c r="E187" s="9" t="s">
        <v>217</v>
      </c>
      <c r="F187" s="9" t="s">
        <v>109</v>
      </c>
      <c r="G187" s="12">
        <v>850</v>
      </c>
      <c r="H187" s="18">
        <v>850</v>
      </c>
      <c r="I187" s="18">
        <f t="shared" si="6"/>
        <v>100</v>
      </c>
    </row>
    <row r="188" spans="1:27" ht="78.75" x14ac:dyDescent="0.25">
      <c r="A188" s="27" t="s">
        <v>218</v>
      </c>
      <c r="B188" s="14" t="s">
        <v>14</v>
      </c>
      <c r="C188" s="9" t="s">
        <v>79</v>
      </c>
      <c r="D188" s="9" t="s">
        <v>131</v>
      </c>
      <c r="E188" s="9" t="s">
        <v>219</v>
      </c>
      <c r="F188" s="9"/>
      <c r="G188" s="12">
        <v>29463.521810000002</v>
      </c>
      <c r="H188" s="18">
        <f>H191+H197+H193+H189+H195</f>
        <v>29334.07619</v>
      </c>
      <c r="I188" s="18">
        <f t="shared" ref="I188:I247" si="10">H188/G188*100</f>
        <v>99.560658020331886</v>
      </c>
    </row>
    <row r="189" spans="1:27" ht="78.75" x14ac:dyDescent="0.25">
      <c r="A189" s="19" t="s">
        <v>220</v>
      </c>
      <c r="B189" s="14" t="s">
        <v>14</v>
      </c>
      <c r="C189" s="9" t="s">
        <v>79</v>
      </c>
      <c r="D189" s="9" t="s">
        <v>131</v>
      </c>
      <c r="E189" s="9" t="s">
        <v>221</v>
      </c>
      <c r="F189" s="9"/>
      <c r="G189" s="18">
        <v>2353.9395800000002</v>
      </c>
      <c r="H189" s="18">
        <f>H190</f>
        <v>2353.9395800000002</v>
      </c>
      <c r="I189" s="18">
        <f t="shared" si="10"/>
        <v>100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78.75" x14ac:dyDescent="0.25">
      <c r="A190" s="16" t="s">
        <v>170</v>
      </c>
      <c r="B190" s="14" t="s">
        <v>14</v>
      </c>
      <c r="C190" s="9" t="s">
        <v>79</v>
      </c>
      <c r="D190" s="9" t="s">
        <v>131</v>
      </c>
      <c r="E190" s="9" t="s">
        <v>221</v>
      </c>
      <c r="F190" s="9" t="s">
        <v>171</v>
      </c>
      <c r="G190" s="18">
        <v>2353.9395800000002</v>
      </c>
      <c r="H190" s="18">
        <v>2353.9395800000002</v>
      </c>
      <c r="I190" s="18">
        <f t="shared" si="10"/>
        <v>100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47.25" x14ac:dyDescent="0.25">
      <c r="A191" s="16" t="s">
        <v>222</v>
      </c>
      <c r="B191" s="14" t="s">
        <v>14</v>
      </c>
      <c r="C191" s="9" t="s">
        <v>79</v>
      </c>
      <c r="D191" s="9" t="s">
        <v>131</v>
      </c>
      <c r="E191" s="9" t="s">
        <v>223</v>
      </c>
      <c r="F191" s="9"/>
      <c r="G191" s="12">
        <v>1335</v>
      </c>
      <c r="H191" s="18">
        <f>H192</f>
        <v>1227.76485</v>
      </c>
      <c r="I191" s="18">
        <f t="shared" si="10"/>
        <v>91.967404494382023</v>
      </c>
    </row>
    <row r="192" spans="1:27" x14ac:dyDescent="0.25">
      <c r="A192" s="16" t="s">
        <v>38</v>
      </c>
      <c r="B192" s="14" t="s">
        <v>14</v>
      </c>
      <c r="C192" s="9" t="s">
        <v>79</v>
      </c>
      <c r="D192" s="9" t="s">
        <v>131</v>
      </c>
      <c r="E192" s="9" t="s">
        <v>223</v>
      </c>
      <c r="F192" s="9" t="s">
        <v>39</v>
      </c>
      <c r="G192" s="12">
        <v>1335</v>
      </c>
      <c r="H192" s="18">
        <v>1227.76485</v>
      </c>
      <c r="I192" s="18">
        <f t="shared" si="10"/>
        <v>91.967404494382023</v>
      </c>
    </row>
    <row r="193" spans="1:27" ht="47.25" x14ac:dyDescent="0.25">
      <c r="A193" s="27" t="s">
        <v>224</v>
      </c>
      <c r="B193" s="14" t="s">
        <v>14</v>
      </c>
      <c r="C193" s="9" t="s">
        <v>79</v>
      </c>
      <c r="D193" s="9" t="s">
        <v>131</v>
      </c>
      <c r="E193" s="9" t="s">
        <v>225</v>
      </c>
      <c r="F193" s="9"/>
      <c r="G193" s="12">
        <v>287.65183999999999</v>
      </c>
      <c r="H193" s="18">
        <f>H194</f>
        <v>287.65183999999999</v>
      </c>
      <c r="I193" s="18">
        <f t="shared" si="10"/>
        <v>100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78.75" x14ac:dyDescent="0.25">
      <c r="A194" s="16" t="s">
        <v>91</v>
      </c>
      <c r="B194" s="9" t="s">
        <v>14</v>
      </c>
      <c r="C194" s="9" t="s">
        <v>79</v>
      </c>
      <c r="D194" s="9" t="s">
        <v>131</v>
      </c>
      <c r="E194" s="9" t="s">
        <v>225</v>
      </c>
      <c r="F194" s="9" t="s">
        <v>92</v>
      </c>
      <c r="G194" s="12">
        <v>287.65183999999999</v>
      </c>
      <c r="H194" s="18">
        <v>287.65183999999999</v>
      </c>
      <c r="I194" s="18">
        <f t="shared" si="10"/>
        <v>100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63" x14ac:dyDescent="0.25">
      <c r="A195" s="16" t="s">
        <v>226</v>
      </c>
      <c r="B195" s="9" t="s">
        <v>14</v>
      </c>
      <c r="C195" s="9" t="s">
        <v>79</v>
      </c>
      <c r="D195" s="9" t="s">
        <v>131</v>
      </c>
      <c r="E195" s="9" t="s">
        <v>227</v>
      </c>
      <c r="F195" s="9"/>
      <c r="G195" s="12">
        <v>2134.2892200000001</v>
      </c>
      <c r="H195" s="18">
        <f>H196</f>
        <v>2112.0787500000001</v>
      </c>
      <c r="I195" s="18">
        <f t="shared" si="10"/>
        <v>98.959350504520657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78.75" x14ac:dyDescent="0.25">
      <c r="A196" s="16" t="s">
        <v>91</v>
      </c>
      <c r="B196" s="9" t="s">
        <v>14</v>
      </c>
      <c r="C196" s="9" t="s">
        <v>79</v>
      </c>
      <c r="D196" s="9" t="s">
        <v>131</v>
      </c>
      <c r="E196" s="9" t="s">
        <v>227</v>
      </c>
      <c r="F196" s="9" t="s">
        <v>92</v>
      </c>
      <c r="G196" s="12">
        <v>2134.2892200000001</v>
      </c>
      <c r="H196" s="18">
        <v>2112.0787500000001</v>
      </c>
      <c r="I196" s="18">
        <f t="shared" si="10"/>
        <v>98.959350504520657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78.75" x14ac:dyDescent="0.25">
      <c r="A197" s="16" t="s">
        <v>228</v>
      </c>
      <c r="B197" s="9" t="s">
        <v>14</v>
      </c>
      <c r="C197" s="9" t="s">
        <v>79</v>
      </c>
      <c r="D197" s="9" t="s">
        <v>131</v>
      </c>
      <c r="E197" s="9" t="s">
        <v>229</v>
      </c>
      <c r="F197" s="9"/>
      <c r="G197" s="12">
        <v>23352.641169999999</v>
      </c>
      <c r="H197" s="18">
        <f>H198+H199</f>
        <v>23352.641169999999</v>
      </c>
      <c r="I197" s="18">
        <f t="shared" si="10"/>
        <v>100</v>
      </c>
      <c r="K197" s="28"/>
      <c r="L197" s="28"/>
    </row>
    <row r="198" spans="1:27" ht="47.25" x14ac:dyDescent="0.25">
      <c r="A198" s="16" t="s">
        <v>186</v>
      </c>
      <c r="B198" s="9" t="s">
        <v>14</v>
      </c>
      <c r="C198" s="9" t="s">
        <v>79</v>
      </c>
      <c r="D198" s="9" t="s">
        <v>131</v>
      </c>
      <c r="E198" s="9" t="s">
        <v>229</v>
      </c>
      <c r="F198" s="9" t="s">
        <v>187</v>
      </c>
      <c r="G198" s="12">
        <v>9332.3569399999997</v>
      </c>
      <c r="H198" s="18">
        <v>9332.3569399999997</v>
      </c>
      <c r="I198" s="18">
        <f t="shared" si="10"/>
        <v>100</v>
      </c>
      <c r="K198" s="29"/>
      <c r="L198" s="30"/>
    </row>
    <row r="199" spans="1:27" ht="78.75" x14ac:dyDescent="0.25">
      <c r="A199" s="16" t="s">
        <v>170</v>
      </c>
      <c r="B199" s="9" t="s">
        <v>14</v>
      </c>
      <c r="C199" s="9" t="s">
        <v>79</v>
      </c>
      <c r="D199" s="9" t="s">
        <v>131</v>
      </c>
      <c r="E199" s="9" t="s">
        <v>229</v>
      </c>
      <c r="F199" s="9" t="s">
        <v>171</v>
      </c>
      <c r="G199" s="12">
        <v>14020.284229999999</v>
      </c>
      <c r="H199" s="18">
        <v>14020.284229999999</v>
      </c>
      <c r="I199" s="18">
        <f t="shared" si="10"/>
        <v>100</v>
      </c>
      <c r="L199" s="31"/>
    </row>
    <row r="200" spans="1:27" x14ac:dyDescent="0.25">
      <c r="A200" s="16" t="s">
        <v>230</v>
      </c>
      <c r="B200" s="9" t="s">
        <v>14</v>
      </c>
      <c r="C200" s="9" t="s">
        <v>133</v>
      </c>
      <c r="D200" s="9" t="s">
        <v>17</v>
      </c>
      <c r="E200" s="9"/>
      <c r="F200" s="9"/>
      <c r="G200" s="12">
        <v>34055.393150000004</v>
      </c>
      <c r="H200" s="12">
        <f>H201+H206+H219</f>
        <v>33927.279719999999</v>
      </c>
      <c r="I200" s="12">
        <f t="shared" si="10"/>
        <v>99.623808688874277</v>
      </c>
    </row>
    <row r="201" spans="1:27" x14ac:dyDescent="0.25">
      <c r="A201" s="16" t="s">
        <v>231</v>
      </c>
      <c r="B201" s="9" t="s">
        <v>14</v>
      </c>
      <c r="C201" s="9" t="s">
        <v>133</v>
      </c>
      <c r="D201" s="9" t="s">
        <v>16</v>
      </c>
      <c r="E201" s="9"/>
      <c r="F201" s="9"/>
      <c r="G201" s="12">
        <v>3106.1285499999999</v>
      </c>
      <c r="H201" s="12">
        <f>H203</f>
        <v>3106.1285499999999</v>
      </c>
      <c r="I201" s="12">
        <f t="shared" si="10"/>
        <v>100</v>
      </c>
    </row>
    <row r="202" spans="1:27" x14ac:dyDescent="0.25">
      <c r="A202" s="16" t="s">
        <v>20</v>
      </c>
      <c r="B202" s="9" t="s">
        <v>14</v>
      </c>
      <c r="C202" s="9" t="s">
        <v>133</v>
      </c>
      <c r="D202" s="9" t="s">
        <v>16</v>
      </c>
      <c r="E202" s="9" t="s">
        <v>21</v>
      </c>
      <c r="F202" s="9"/>
      <c r="G202" s="12">
        <v>3106.1285499999999</v>
      </c>
      <c r="H202" s="12">
        <f>H203</f>
        <v>3106.1285499999999</v>
      </c>
      <c r="I202" s="12">
        <f t="shared" si="10"/>
        <v>100</v>
      </c>
    </row>
    <row r="203" spans="1:27" ht="63" x14ac:dyDescent="0.25">
      <c r="A203" s="16" t="s">
        <v>40</v>
      </c>
      <c r="B203" s="9" t="s">
        <v>14</v>
      </c>
      <c r="C203" s="9" t="s">
        <v>133</v>
      </c>
      <c r="D203" s="9" t="s">
        <v>16</v>
      </c>
      <c r="E203" s="9" t="s">
        <v>41</v>
      </c>
      <c r="F203" s="9"/>
      <c r="G203" s="12">
        <v>3106.1285499999999</v>
      </c>
      <c r="H203" s="12">
        <f>H204</f>
        <v>3106.1285499999999</v>
      </c>
      <c r="I203" s="12">
        <f t="shared" si="10"/>
        <v>100</v>
      </c>
    </row>
    <row r="204" spans="1:27" x14ac:dyDescent="0.25">
      <c r="A204" s="16" t="s">
        <v>232</v>
      </c>
      <c r="B204" s="9" t="s">
        <v>14</v>
      </c>
      <c r="C204" s="9" t="s">
        <v>133</v>
      </c>
      <c r="D204" s="9" t="s">
        <v>16</v>
      </c>
      <c r="E204" s="9" t="s">
        <v>233</v>
      </c>
      <c r="F204" s="9"/>
      <c r="G204" s="12">
        <v>3106.1285499999999</v>
      </c>
      <c r="H204" s="12">
        <f>+H205</f>
        <v>3106.1285499999999</v>
      </c>
      <c r="I204" s="12">
        <f t="shared" si="10"/>
        <v>100</v>
      </c>
    </row>
    <row r="205" spans="1:27" ht="31.5" x14ac:dyDescent="0.25">
      <c r="A205" s="16" t="s">
        <v>234</v>
      </c>
      <c r="B205" s="9" t="s">
        <v>14</v>
      </c>
      <c r="C205" s="9" t="s">
        <v>133</v>
      </c>
      <c r="D205" s="9" t="s">
        <v>16</v>
      </c>
      <c r="E205" s="9" t="s">
        <v>233</v>
      </c>
      <c r="F205" s="9" t="s">
        <v>235</v>
      </c>
      <c r="G205" s="12">
        <v>3106.1285499999999</v>
      </c>
      <c r="H205" s="12">
        <v>3106.1285499999999</v>
      </c>
      <c r="I205" s="12">
        <f t="shared" si="10"/>
        <v>100</v>
      </c>
    </row>
    <row r="206" spans="1:27" x14ac:dyDescent="0.25">
      <c r="A206" s="16" t="s">
        <v>236</v>
      </c>
      <c r="B206" s="9" t="s">
        <v>14</v>
      </c>
      <c r="C206" s="9" t="s">
        <v>133</v>
      </c>
      <c r="D206" s="9" t="s">
        <v>131</v>
      </c>
      <c r="E206" s="9"/>
      <c r="F206" s="9"/>
      <c r="G206" s="12">
        <v>22959.946</v>
      </c>
      <c r="H206" s="12">
        <f>H207+H213</f>
        <v>22831.832569999999</v>
      </c>
      <c r="I206" s="12">
        <f t="shared" si="10"/>
        <v>99.442013365362442</v>
      </c>
    </row>
    <row r="207" spans="1:27" ht="78.75" x14ac:dyDescent="0.25">
      <c r="A207" s="16" t="s">
        <v>237</v>
      </c>
      <c r="B207" s="9" t="s">
        <v>14</v>
      </c>
      <c r="C207" s="9" t="s">
        <v>133</v>
      </c>
      <c r="D207" s="9" t="s">
        <v>131</v>
      </c>
      <c r="E207" s="9" t="s">
        <v>238</v>
      </c>
      <c r="F207" s="9"/>
      <c r="G207" s="12">
        <v>15661.276</v>
      </c>
      <c r="H207" s="12">
        <f>H208</f>
        <v>15660.62657</v>
      </c>
      <c r="I207" s="12">
        <f t="shared" si="10"/>
        <v>99.995853275301442</v>
      </c>
    </row>
    <row r="208" spans="1:27" ht="78.75" x14ac:dyDescent="0.25">
      <c r="A208" s="16" t="s">
        <v>239</v>
      </c>
      <c r="B208" s="9" t="s">
        <v>14</v>
      </c>
      <c r="C208" s="9" t="s">
        <v>133</v>
      </c>
      <c r="D208" s="9" t="s">
        <v>131</v>
      </c>
      <c r="E208" s="9" t="s">
        <v>240</v>
      </c>
      <c r="F208" s="9"/>
      <c r="G208" s="12">
        <v>15661.276</v>
      </c>
      <c r="H208" s="12">
        <f>H209</f>
        <v>15660.62657</v>
      </c>
      <c r="I208" s="12">
        <f t="shared" si="10"/>
        <v>99.995853275301442</v>
      </c>
    </row>
    <row r="209" spans="1:27" s="4" customFormat="1" ht="63" x14ac:dyDescent="0.25">
      <c r="A209" s="16" t="s">
        <v>241</v>
      </c>
      <c r="B209" s="9" t="s">
        <v>14</v>
      </c>
      <c r="C209" s="9" t="s">
        <v>133</v>
      </c>
      <c r="D209" s="9" t="s">
        <v>131</v>
      </c>
      <c r="E209" s="9" t="s">
        <v>242</v>
      </c>
      <c r="F209" s="9"/>
      <c r="G209" s="12">
        <v>15661.276</v>
      </c>
      <c r="H209" s="12">
        <f>H211+H212+H210</f>
        <v>15660.62657</v>
      </c>
      <c r="I209" s="12">
        <f t="shared" si="10"/>
        <v>99.995853275301442</v>
      </c>
      <c r="K209" s="2"/>
    </row>
    <row r="210" spans="1:27" s="4" customFormat="1" x14ac:dyDescent="0.25">
      <c r="A210" s="16" t="s">
        <v>38</v>
      </c>
      <c r="B210" s="9" t="s">
        <v>14</v>
      </c>
      <c r="C210" s="9" t="s">
        <v>133</v>
      </c>
      <c r="D210" s="9" t="s">
        <v>131</v>
      </c>
      <c r="E210" s="9" t="s">
        <v>242</v>
      </c>
      <c r="F210" s="9" t="s">
        <v>39</v>
      </c>
      <c r="G210" s="12">
        <v>342</v>
      </c>
      <c r="H210" s="12">
        <v>341.59778</v>
      </c>
      <c r="I210" s="12">
        <f t="shared" si="10"/>
        <v>99.882391812865507</v>
      </c>
      <c r="K210" s="2"/>
    </row>
    <row r="211" spans="1:27" s="4" customFormat="1" ht="47.25" x14ac:dyDescent="0.25">
      <c r="A211" s="16" t="s">
        <v>243</v>
      </c>
      <c r="B211" s="9" t="s">
        <v>14</v>
      </c>
      <c r="C211" s="9" t="s">
        <v>133</v>
      </c>
      <c r="D211" s="9" t="s">
        <v>131</v>
      </c>
      <c r="E211" s="9" t="s">
        <v>242</v>
      </c>
      <c r="F211" s="9" t="s">
        <v>244</v>
      </c>
      <c r="G211" s="12">
        <v>14612.776</v>
      </c>
      <c r="H211" s="12">
        <v>14612.61119</v>
      </c>
      <c r="I211" s="12">
        <f t="shared" si="10"/>
        <v>99.998872151328399</v>
      </c>
      <c r="K211" s="2"/>
    </row>
    <row r="212" spans="1:27" s="4" customFormat="1" ht="31.5" x14ac:dyDescent="0.25">
      <c r="A212" s="16" t="s">
        <v>245</v>
      </c>
      <c r="B212" s="9" t="s">
        <v>14</v>
      </c>
      <c r="C212" s="9" t="s">
        <v>133</v>
      </c>
      <c r="D212" s="9" t="s">
        <v>131</v>
      </c>
      <c r="E212" s="9" t="s">
        <v>242</v>
      </c>
      <c r="F212" s="9" t="s">
        <v>246</v>
      </c>
      <c r="G212" s="12">
        <v>706.5</v>
      </c>
      <c r="H212" s="12">
        <v>706.41759999999999</v>
      </c>
      <c r="I212" s="12">
        <f t="shared" si="10"/>
        <v>99.988336871903755</v>
      </c>
      <c r="K212" s="2"/>
    </row>
    <row r="213" spans="1:27" ht="78.75" x14ac:dyDescent="0.25">
      <c r="A213" s="16" t="s">
        <v>32</v>
      </c>
      <c r="B213" s="9" t="s">
        <v>14</v>
      </c>
      <c r="C213" s="9" t="s">
        <v>133</v>
      </c>
      <c r="D213" s="9" t="s">
        <v>131</v>
      </c>
      <c r="E213" s="9" t="s">
        <v>33</v>
      </c>
      <c r="F213" s="9"/>
      <c r="G213" s="18">
        <v>7298.67</v>
      </c>
      <c r="H213" s="12">
        <f t="shared" ref="H213:H215" si="11">H214</f>
        <v>7171.2060000000001</v>
      </c>
      <c r="I213" s="12">
        <f t="shared" si="10"/>
        <v>98.253599628425462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47.25" x14ac:dyDescent="0.25">
      <c r="A214" s="16" t="s">
        <v>34</v>
      </c>
      <c r="B214" s="9" t="s">
        <v>14</v>
      </c>
      <c r="C214" s="9" t="s">
        <v>133</v>
      </c>
      <c r="D214" s="9" t="s">
        <v>131</v>
      </c>
      <c r="E214" s="9" t="s">
        <v>35</v>
      </c>
      <c r="F214" s="9"/>
      <c r="G214" s="18">
        <v>7298.67</v>
      </c>
      <c r="H214" s="12">
        <f>H215+H217</f>
        <v>7171.2060000000001</v>
      </c>
      <c r="I214" s="12">
        <f t="shared" si="10"/>
        <v>98.253599628425462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47.25" x14ac:dyDescent="0.25">
      <c r="A215" s="16" t="s">
        <v>247</v>
      </c>
      <c r="B215" s="9" t="s">
        <v>14</v>
      </c>
      <c r="C215" s="9" t="s">
        <v>133</v>
      </c>
      <c r="D215" s="9" t="s">
        <v>131</v>
      </c>
      <c r="E215" s="9" t="s">
        <v>248</v>
      </c>
      <c r="F215" s="9"/>
      <c r="G215" s="18">
        <v>5178.4799999999996</v>
      </c>
      <c r="H215" s="12">
        <f t="shared" si="11"/>
        <v>5178.4799999999996</v>
      </c>
      <c r="I215" s="12">
        <f t="shared" si="10"/>
        <v>100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16" t="s">
        <v>249</v>
      </c>
      <c r="B216" s="9" t="s">
        <v>14</v>
      </c>
      <c r="C216" s="9" t="s">
        <v>133</v>
      </c>
      <c r="D216" s="9" t="s">
        <v>131</v>
      </c>
      <c r="E216" s="9" t="s">
        <v>248</v>
      </c>
      <c r="F216" s="9" t="s">
        <v>250</v>
      </c>
      <c r="G216" s="18">
        <v>5178.4799999999996</v>
      </c>
      <c r="H216" s="12">
        <v>5178.4799999999996</v>
      </c>
      <c r="I216" s="12">
        <f t="shared" si="10"/>
        <v>100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78.75" x14ac:dyDescent="0.25">
      <c r="A217" s="16" t="s">
        <v>36</v>
      </c>
      <c r="B217" s="9" t="s">
        <v>14</v>
      </c>
      <c r="C217" s="9" t="s">
        <v>133</v>
      </c>
      <c r="D217" s="9" t="s">
        <v>131</v>
      </c>
      <c r="E217" s="9" t="s">
        <v>37</v>
      </c>
      <c r="F217" s="9"/>
      <c r="G217" s="18">
        <v>2120.19</v>
      </c>
      <c r="H217" s="12">
        <f>H218</f>
        <v>1992.7260000000001</v>
      </c>
      <c r="I217" s="12">
        <f t="shared" si="10"/>
        <v>93.988085973426919</v>
      </c>
    </row>
    <row r="218" spans="1:27" x14ac:dyDescent="0.25">
      <c r="A218" s="16" t="s">
        <v>249</v>
      </c>
      <c r="B218" s="9" t="s">
        <v>14</v>
      </c>
      <c r="C218" s="9" t="s">
        <v>133</v>
      </c>
      <c r="D218" s="9" t="s">
        <v>131</v>
      </c>
      <c r="E218" s="9" t="s">
        <v>37</v>
      </c>
      <c r="F218" s="9" t="s">
        <v>250</v>
      </c>
      <c r="G218" s="18">
        <v>2120.19</v>
      </c>
      <c r="H218" s="12">
        <v>1992.7260000000001</v>
      </c>
      <c r="I218" s="12">
        <f t="shared" si="10"/>
        <v>93.988085973426919</v>
      </c>
    </row>
    <row r="219" spans="1:27" x14ac:dyDescent="0.25">
      <c r="A219" s="16" t="s">
        <v>251</v>
      </c>
      <c r="B219" s="9" t="s">
        <v>14</v>
      </c>
      <c r="C219" s="9" t="s">
        <v>133</v>
      </c>
      <c r="D219" s="9" t="s">
        <v>31</v>
      </c>
      <c r="E219" s="9"/>
      <c r="F219" s="9"/>
      <c r="G219" s="12">
        <v>7989.3186000000005</v>
      </c>
      <c r="H219" s="12">
        <f t="shared" ref="H219:H221" si="12">H220</f>
        <v>7989.3185999999996</v>
      </c>
      <c r="I219" s="12">
        <f t="shared" si="10"/>
        <v>99.999999999999986</v>
      </c>
    </row>
    <row r="220" spans="1:27" ht="78.75" x14ac:dyDescent="0.25">
      <c r="A220" s="16" t="s">
        <v>32</v>
      </c>
      <c r="B220" s="9" t="s">
        <v>14</v>
      </c>
      <c r="C220" s="9" t="s">
        <v>133</v>
      </c>
      <c r="D220" s="9" t="s">
        <v>31</v>
      </c>
      <c r="E220" s="9" t="s">
        <v>33</v>
      </c>
      <c r="F220" s="9"/>
      <c r="G220" s="12">
        <v>7989.3186000000005</v>
      </c>
      <c r="H220" s="12">
        <f t="shared" si="12"/>
        <v>7989.3185999999996</v>
      </c>
      <c r="I220" s="12">
        <f t="shared" si="10"/>
        <v>99.999999999999986</v>
      </c>
    </row>
    <row r="221" spans="1:27" ht="47.25" x14ac:dyDescent="0.25">
      <c r="A221" s="16" t="s">
        <v>34</v>
      </c>
      <c r="B221" s="9" t="s">
        <v>14</v>
      </c>
      <c r="C221" s="9" t="s">
        <v>133</v>
      </c>
      <c r="D221" s="9" t="s">
        <v>31</v>
      </c>
      <c r="E221" s="9" t="s">
        <v>35</v>
      </c>
      <c r="F221" s="9"/>
      <c r="G221" s="12">
        <v>7989.3186000000005</v>
      </c>
      <c r="H221" s="12">
        <f t="shared" si="12"/>
        <v>7989.3185999999996</v>
      </c>
      <c r="I221" s="12">
        <f t="shared" si="10"/>
        <v>99.999999999999986</v>
      </c>
    </row>
    <row r="222" spans="1:27" ht="47.25" x14ac:dyDescent="0.25">
      <c r="A222" s="16" t="s">
        <v>252</v>
      </c>
      <c r="B222" s="9" t="s">
        <v>14</v>
      </c>
      <c r="C222" s="9" t="s">
        <v>133</v>
      </c>
      <c r="D222" s="9" t="s">
        <v>31</v>
      </c>
      <c r="E222" s="9" t="s">
        <v>253</v>
      </c>
      <c r="F222" s="9"/>
      <c r="G222" s="12">
        <v>7989.3186000000005</v>
      </c>
      <c r="H222" s="12">
        <f>H223</f>
        <v>7989.3185999999996</v>
      </c>
      <c r="I222" s="12">
        <f t="shared" si="10"/>
        <v>99.999999999999986</v>
      </c>
    </row>
    <row r="223" spans="1:27" x14ac:dyDescent="0.25">
      <c r="A223" s="16" t="s">
        <v>254</v>
      </c>
      <c r="B223" s="9" t="s">
        <v>14</v>
      </c>
      <c r="C223" s="9" t="s">
        <v>133</v>
      </c>
      <c r="D223" s="9" t="s">
        <v>31</v>
      </c>
      <c r="E223" s="9" t="s">
        <v>253</v>
      </c>
      <c r="F223" s="9" t="s">
        <v>250</v>
      </c>
      <c r="G223" s="12">
        <v>7989.3186000000005</v>
      </c>
      <c r="H223" s="12">
        <v>7989.3185999999996</v>
      </c>
      <c r="I223" s="12">
        <f t="shared" si="10"/>
        <v>99.999999999999986</v>
      </c>
    </row>
    <row r="224" spans="1:27" x14ac:dyDescent="0.25">
      <c r="A224" s="16" t="s">
        <v>255</v>
      </c>
      <c r="B224" s="9" t="s">
        <v>14</v>
      </c>
      <c r="C224" s="9" t="s">
        <v>163</v>
      </c>
      <c r="D224" s="9" t="s">
        <v>17</v>
      </c>
      <c r="E224" s="9"/>
      <c r="F224" s="9"/>
      <c r="G224" s="12">
        <v>5118.6000000000004</v>
      </c>
      <c r="H224" s="12">
        <f>H225</f>
        <v>5118.6000000000004</v>
      </c>
      <c r="I224" s="12">
        <f t="shared" si="10"/>
        <v>100</v>
      </c>
    </row>
    <row r="225" spans="1:9" x14ac:dyDescent="0.25">
      <c r="A225" s="16" t="s">
        <v>256</v>
      </c>
      <c r="B225" s="9" t="s">
        <v>14</v>
      </c>
      <c r="C225" s="9" t="s">
        <v>163</v>
      </c>
      <c r="D225" s="9" t="s">
        <v>19</v>
      </c>
      <c r="E225" s="9"/>
      <c r="F225" s="9"/>
      <c r="G225" s="12">
        <v>5118.6000000000004</v>
      </c>
      <c r="H225" s="12">
        <f>H227</f>
        <v>5118.6000000000004</v>
      </c>
      <c r="I225" s="12">
        <f t="shared" si="10"/>
        <v>100</v>
      </c>
    </row>
    <row r="226" spans="1:9" x14ac:dyDescent="0.25">
      <c r="A226" s="17" t="s">
        <v>20</v>
      </c>
      <c r="B226" s="9" t="s">
        <v>14</v>
      </c>
      <c r="C226" s="9" t="s">
        <v>163</v>
      </c>
      <c r="D226" s="9" t="s">
        <v>19</v>
      </c>
      <c r="E226" s="9" t="s">
        <v>21</v>
      </c>
      <c r="F226" s="9"/>
      <c r="G226" s="12">
        <v>5118.6000000000004</v>
      </c>
      <c r="H226" s="12">
        <f>H227</f>
        <v>5118.6000000000004</v>
      </c>
      <c r="I226" s="12">
        <f t="shared" si="10"/>
        <v>100</v>
      </c>
    </row>
    <row r="227" spans="1:9" ht="63" x14ac:dyDescent="0.25">
      <c r="A227" s="16" t="s">
        <v>40</v>
      </c>
      <c r="B227" s="9" t="s">
        <v>14</v>
      </c>
      <c r="C227" s="9" t="s">
        <v>163</v>
      </c>
      <c r="D227" s="9" t="s">
        <v>19</v>
      </c>
      <c r="E227" s="9" t="s">
        <v>41</v>
      </c>
      <c r="F227" s="9"/>
      <c r="G227" s="12">
        <v>5118.6000000000004</v>
      </c>
      <c r="H227" s="12">
        <f t="shared" ref="H227:H229" si="13">H228</f>
        <v>5118.6000000000004</v>
      </c>
      <c r="I227" s="12">
        <f t="shared" si="10"/>
        <v>100</v>
      </c>
    </row>
    <row r="228" spans="1:9" ht="63" x14ac:dyDescent="0.25">
      <c r="A228" s="16" t="s">
        <v>257</v>
      </c>
      <c r="B228" s="9" t="s">
        <v>14</v>
      </c>
      <c r="C228" s="9" t="s">
        <v>163</v>
      </c>
      <c r="D228" s="9" t="s">
        <v>19</v>
      </c>
      <c r="E228" s="9" t="s">
        <v>258</v>
      </c>
      <c r="F228" s="9"/>
      <c r="G228" s="12">
        <v>5118.6000000000004</v>
      </c>
      <c r="H228" s="12">
        <f t="shared" si="13"/>
        <v>5118.6000000000004</v>
      </c>
      <c r="I228" s="12">
        <f t="shared" si="10"/>
        <v>100</v>
      </c>
    </row>
    <row r="229" spans="1:9" x14ac:dyDescent="0.25">
      <c r="A229" s="16" t="s">
        <v>259</v>
      </c>
      <c r="B229" s="9" t="s">
        <v>14</v>
      </c>
      <c r="C229" s="9" t="s">
        <v>163</v>
      </c>
      <c r="D229" s="9" t="s">
        <v>19</v>
      </c>
      <c r="E229" s="9" t="s">
        <v>258</v>
      </c>
      <c r="F229" s="9" t="s">
        <v>260</v>
      </c>
      <c r="G229" s="12">
        <v>5118.6000000000004</v>
      </c>
      <c r="H229" s="12">
        <f t="shared" si="13"/>
        <v>5118.6000000000004</v>
      </c>
      <c r="I229" s="12">
        <f t="shared" si="10"/>
        <v>100</v>
      </c>
    </row>
    <row r="230" spans="1:9" ht="63" x14ac:dyDescent="0.25">
      <c r="A230" s="16" t="s">
        <v>261</v>
      </c>
      <c r="B230" s="9" t="s">
        <v>14</v>
      </c>
      <c r="C230" s="9" t="s">
        <v>163</v>
      </c>
      <c r="D230" s="9" t="s">
        <v>19</v>
      </c>
      <c r="E230" s="9" t="s">
        <v>258</v>
      </c>
      <c r="F230" s="9" t="s">
        <v>262</v>
      </c>
      <c r="G230" s="12">
        <v>5118.6000000000004</v>
      </c>
      <c r="H230" s="12">
        <v>5118.6000000000004</v>
      </c>
      <c r="I230" s="12">
        <f t="shared" si="10"/>
        <v>100</v>
      </c>
    </row>
    <row r="231" spans="1:9" x14ac:dyDescent="0.25">
      <c r="A231" s="32"/>
      <c r="B231" s="33"/>
      <c r="C231" s="33"/>
      <c r="D231" s="33"/>
      <c r="E231" s="33"/>
      <c r="F231" s="33"/>
      <c r="G231" s="34"/>
      <c r="H231" s="34"/>
      <c r="I231" s="34"/>
    </row>
    <row r="232" spans="1:9" x14ac:dyDescent="0.25">
      <c r="A232" s="35"/>
      <c r="B232" s="36"/>
      <c r="C232" s="36"/>
      <c r="D232" s="36"/>
      <c r="E232" s="36"/>
      <c r="F232" s="36"/>
      <c r="G232" s="34"/>
      <c r="H232" s="37"/>
      <c r="I232" s="37"/>
    </row>
    <row r="233" spans="1:9" ht="47.25" x14ac:dyDescent="0.25">
      <c r="A233" s="8" t="s">
        <v>263</v>
      </c>
      <c r="B233" s="38" t="s">
        <v>264</v>
      </c>
      <c r="C233" s="38" t="s">
        <v>17</v>
      </c>
      <c r="D233" s="38" t="s">
        <v>17</v>
      </c>
      <c r="E233" s="38"/>
      <c r="F233" s="38"/>
      <c r="G233" s="12">
        <v>10460.803</v>
      </c>
      <c r="H233" s="12">
        <f>H234</f>
        <v>10309.112169999999</v>
      </c>
      <c r="I233" s="12">
        <f t="shared" si="10"/>
        <v>98.549912181693884</v>
      </c>
    </row>
    <row r="234" spans="1:9" x14ac:dyDescent="0.25">
      <c r="A234" s="16" t="s">
        <v>15</v>
      </c>
      <c r="B234" s="9" t="s">
        <v>264</v>
      </c>
      <c r="C234" s="9" t="s">
        <v>16</v>
      </c>
      <c r="D234" s="9" t="s">
        <v>17</v>
      </c>
      <c r="E234" s="38"/>
      <c r="F234" s="38"/>
      <c r="G234" s="12">
        <v>10460.803</v>
      </c>
      <c r="H234" s="12">
        <f>H235+H266+H262</f>
        <v>10309.112169999999</v>
      </c>
      <c r="I234" s="12">
        <f t="shared" si="10"/>
        <v>98.549912181693884</v>
      </c>
    </row>
    <row r="235" spans="1:9" ht="63" x14ac:dyDescent="0.25">
      <c r="A235" s="39" t="s">
        <v>265</v>
      </c>
      <c r="B235" s="9" t="s">
        <v>264</v>
      </c>
      <c r="C235" s="9" t="s">
        <v>16</v>
      </c>
      <c r="D235" s="9" t="s">
        <v>131</v>
      </c>
      <c r="E235" s="9"/>
      <c r="F235" s="9"/>
      <c r="G235" s="12">
        <v>9267.2029999999995</v>
      </c>
      <c r="H235" s="12">
        <f>H237</f>
        <v>9127.0584399999989</v>
      </c>
      <c r="I235" s="12">
        <f t="shared" si="10"/>
        <v>98.487736159443145</v>
      </c>
    </row>
    <row r="236" spans="1:9" x14ac:dyDescent="0.25">
      <c r="A236" s="17" t="s">
        <v>20</v>
      </c>
      <c r="B236" s="9" t="s">
        <v>264</v>
      </c>
      <c r="C236" s="9" t="s">
        <v>16</v>
      </c>
      <c r="D236" s="9" t="s">
        <v>131</v>
      </c>
      <c r="E236" s="9" t="s">
        <v>21</v>
      </c>
      <c r="F236" s="9"/>
      <c r="G236" s="12">
        <v>9267.2029999999995</v>
      </c>
      <c r="H236" s="12">
        <f>H237</f>
        <v>9127.0584399999989</v>
      </c>
      <c r="I236" s="12">
        <f t="shared" si="10"/>
        <v>98.487736159443145</v>
      </c>
    </row>
    <row r="237" spans="1:9" ht="63" x14ac:dyDescent="0.25">
      <c r="A237" s="16" t="s">
        <v>266</v>
      </c>
      <c r="B237" s="22" t="s">
        <v>264</v>
      </c>
      <c r="C237" s="22" t="s">
        <v>16</v>
      </c>
      <c r="D237" s="22" t="s">
        <v>131</v>
      </c>
      <c r="E237" s="9" t="s">
        <v>267</v>
      </c>
      <c r="F237" s="22"/>
      <c r="G237" s="12">
        <v>9267.2029999999995</v>
      </c>
      <c r="H237" s="12">
        <f>H242+H238</f>
        <v>9127.0584399999989</v>
      </c>
      <c r="I237" s="12">
        <f t="shared" si="10"/>
        <v>98.487736159443145</v>
      </c>
    </row>
    <row r="238" spans="1:9" ht="31.5" x14ac:dyDescent="0.25">
      <c r="A238" s="16" t="s">
        <v>268</v>
      </c>
      <c r="B238" s="22" t="s">
        <v>264</v>
      </c>
      <c r="C238" s="22" t="s">
        <v>16</v>
      </c>
      <c r="D238" s="22" t="s">
        <v>131</v>
      </c>
      <c r="E238" s="9" t="s">
        <v>269</v>
      </c>
      <c r="F238" s="22"/>
      <c r="G238" s="12">
        <v>3159.6119999999996</v>
      </c>
      <c r="H238" s="12">
        <f>H239+H241+H240</f>
        <v>3157.9228399999997</v>
      </c>
      <c r="I238" s="12">
        <f t="shared" si="10"/>
        <v>99.946539005422181</v>
      </c>
    </row>
    <row r="239" spans="1:9" x14ac:dyDescent="0.25">
      <c r="A239" s="16" t="s">
        <v>24</v>
      </c>
      <c r="B239" s="22" t="s">
        <v>264</v>
      </c>
      <c r="C239" s="22" t="s">
        <v>16</v>
      </c>
      <c r="D239" s="22" t="s">
        <v>131</v>
      </c>
      <c r="E239" s="9" t="s">
        <v>269</v>
      </c>
      <c r="F239" s="22" t="s">
        <v>25</v>
      </c>
      <c r="G239" s="12">
        <v>2325.6439999999998</v>
      </c>
      <c r="H239" s="12">
        <v>2325.6433999999999</v>
      </c>
      <c r="I239" s="12">
        <f t="shared" si="10"/>
        <v>99.999974200694524</v>
      </c>
    </row>
    <row r="240" spans="1:9" ht="31.5" x14ac:dyDescent="0.25">
      <c r="A240" s="16" t="s">
        <v>26</v>
      </c>
      <c r="B240" s="22" t="s">
        <v>264</v>
      </c>
      <c r="C240" s="22" t="s">
        <v>16</v>
      </c>
      <c r="D240" s="22" t="s">
        <v>131</v>
      </c>
      <c r="E240" s="9" t="s">
        <v>269</v>
      </c>
      <c r="F240" s="22" t="s">
        <v>27</v>
      </c>
      <c r="G240" s="12">
        <v>191.435</v>
      </c>
      <c r="H240" s="12">
        <v>191.435</v>
      </c>
      <c r="I240" s="12">
        <f t="shared" si="10"/>
        <v>100</v>
      </c>
    </row>
    <row r="241" spans="1:9" ht="63" x14ac:dyDescent="0.25">
      <c r="A241" s="16" t="s">
        <v>28</v>
      </c>
      <c r="B241" s="22" t="s">
        <v>264</v>
      </c>
      <c r="C241" s="22" t="s">
        <v>16</v>
      </c>
      <c r="D241" s="22" t="s">
        <v>131</v>
      </c>
      <c r="E241" s="9" t="s">
        <v>269</v>
      </c>
      <c r="F241" s="22" t="s">
        <v>29</v>
      </c>
      <c r="G241" s="12">
        <v>642.53300000000002</v>
      </c>
      <c r="H241" s="12">
        <v>640.84443999999996</v>
      </c>
      <c r="I241" s="12">
        <f t="shared" si="10"/>
        <v>99.737202602823501</v>
      </c>
    </row>
    <row r="242" spans="1:9" ht="63" x14ac:dyDescent="0.25">
      <c r="A242" s="16" t="s">
        <v>270</v>
      </c>
      <c r="B242" s="22" t="s">
        <v>264</v>
      </c>
      <c r="C242" s="22" t="s">
        <v>16</v>
      </c>
      <c r="D242" s="22" t="s">
        <v>131</v>
      </c>
      <c r="E242" s="9" t="s">
        <v>271</v>
      </c>
      <c r="F242" s="22"/>
      <c r="G242" s="12">
        <v>6107.5909999999994</v>
      </c>
      <c r="H242" s="12">
        <f>H243+H257</f>
        <v>5969.1355999999996</v>
      </c>
      <c r="I242" s="12">
        <f t="shared" si="10"/>
        <v>97.733060383381925</v>
      </c>
    </row>
    <row r="243" spans="1:9" ht="63" x14ac:dyDescent="0.25">
      <c r="A243" s="16" t="s">
        <v>272</v>
      </c>
      <c r="B243" s="22" t="s">
        <v>264</v>
      </c>
      <c r="C243" s="22" t="s">
        <v>16</v>
      </c>
      <c r="D243" s="22" t="s">
        <v>131</v>
      </c>
      <c r="E243" s="9" t="s">
        <v>273</v>
      </c>
      <c r="F243" s="22"/>
      <c r="G243" s="12">
        <v>5052.9839999999995</v>
      </c>
      <c r="H243" s="12">
        <f>H244+H246+H250+H254</f>
        <v>4927.6672600000002</v>
      </c>
      <c r="I243" s="12">
        <f t="shared" si="10"/>
        <v>97.519945837944491</v>
      </c>
    </row>
    <row r="244" spans="1:9" ht="31.5" x14ac:dyDescent="0.25">
      <c r="A244" s="16" t="s">
        <v>46</v>
      </c>
      <c r="B244" s="9" t="s">
        <v>264</v>
      </c>
      <c r="C244" s="9" t="s">
        <v>16</v>
      </c>
      <c r="D244" s="9" t="s">
        <v>131</v>
      </c>
      <c r="E244" s="9" t="s">
        <v>273</v>
      </c>
      <c r="F244" s="9" t="s">
        <v>47</v>
      </c>
      <c r="G244" s="12">
        <v>1100</v>
      </c>
      <c r="H244" s="12">
        <f>H245</f>
        <v>1098.1666700000001</v>
      </c>
      <c r="I244" s="12">
        <f t="shared" si="10"/>
        <v>99.833333636363648</v>
      </c>
    </row>
    <row r="245" spans="1:9" ht="63" x14ac:dyDescent="0.25">
      <c r="A245" s="16" t="s">
        <v>274</v>
      </c>
      <c r="B245" s="9" t="s">
        <v>264</v>
      </c>
      <c r="C245" s="9" t="s">
        <v>16</v>
      </c>
      <c r="D245" s="9" t="s">
        <v>131</v>
      </c>
      <c r="E245" s="9" t="s">
        <v>273</v>
      </c>
      <c r="F245" s="22" t="s">
        <v>275</v>
      </c>
      <c r="G245" s="12">
        <v>1100</v>
      </c>
      <c r="H245" s="15">
        <v>1098.1666700000001</v>
      </c>
      <c r="I245" s="15">
        <f t="shared" si="10"/>
        <v>99.833333636363648</v>
      </c>
    </row>
    <row r="246" spans="1:9" ht="47.25" x14ac:dyDescent="0.25">
      <c r="A246" s="16" t="s">
        <v>276</v>
      </c>
      <c r="B246" s="22" t="s">
        <v>264</v>
      </c>
      <c r="C246" s="22" t="s">
        <v>16</v>
      </c>
      <c r="D246" s="22" t="s">
        <v>131</v>
      </c>
      <c r="E246" s="9" t="s">
        <v>277</v>
      </c>
      <c r="F246" s="22"/>
      <c r="G246" s="12">
        <v>1755.4950000000001</v>
      </c>
      <c r="H246" s="12">
        <f>H247+H249+H248</f>
        <v>1755.4935400000002</v>
      </c>
      <c r="I246" s="12">
        <f t="shared" si="10"/>
        <v>99.999916832574286</v>
      </c>
    </row>
    <row r="247" spans="1:9" x14ac:dyDescent="0.25">
      <c r="A247" s="16" t="s">
        <v>24</v>
      </c>
      <c r="B247" s="22" t="s">
        <v>264</v>
      </c>
      <c r="C247" s="22" t="s">
        <v>16</v>
      </c>
      <c r="D247" s="22" t="s">
        <v>131</v>
      </c>
      <c r="E247" s="9" t="s">
        <v>277</v>
      </c>
      <c r="F247" s="22" t="s">
        <v>25</v>
      </c>
      <c r="G247" s="12">
        <v>1269.0350000000001</v>
      </c>
      <c r="H247" s="12">
        <v>1269.03421</v>
      </c>
      <c r="I247" s="12">
        <f t="shared" si="10"/>
        <v>99.99993774797386</v>
      </c>
    </row>
    <row r="248" spans="1:9" ht="31.5" x14ac:dyDescent="0.25">
      <c r="A248" s="16" t="s">
        <v>26</v>
      </c>
      <c r="B248" s="22" t="s">
        <v>264</v>
      </c>
      <c r="C248" s="22" t="s">
        <v>16</v>
      </c>
      <c r="D248" s="22" t="s">
        <v>131</v>
      </c>
      <c r="E248" s="9" t="s">
        <v>277</v>
      </c>
      <c r="F248" s="22" t="s">
        <v>27</v>
      </c>
      <c r="G248" s="12">
        <v>104.419</v>
      </c>
      <c r="H248" s="12">
        <v>104.419</v>
      </c>
      <c r="I248" s="12">
        <f t="shared" ref="I248:I308" si="14">H248/G248*100</f>
        <v>100</v>
      </c>
    </row>
    <row r="249" spans="1:9" ht="63" x14ac:dyDescent="0.25">
      <c r="A249" s="16" t="s">
        <v>28</v>
      </c>
      <c r="B249" s="22" t="s">
        <v>264</v>
      </c>
      <c r="C249" s="22" t="s">
        <v>16</v>
      </c>
      <c r="D249" s="22" t="s">
        <v>131</v>
      </c>
      <c r="E249" s="9" t="s">
        <v>277</v>
      </c>
      <c r="F249" s="22" t="s">
        <v>29</v>
      </c>
      <c r="G249" s="12">
        <v>382.041</v>
      </c>
      <c r="H249" s="12">
        <v>382.04032999999998</v>
      </c>
      <c r="I249" s="12">
        <f t="shared" si="14"/>
        <v>99.999824626152687</v>
      </c>
    </row>
    <row r="250" spans="1:9" ht="47.25" x14ac:dyDescent="0.25">
      <c r="A250" s="16" t="s">
        <v>278</v>
      </c>
      <c r="B250" s="22" t="s">
        <v>264</v>
      </c>
      <c r="C250" s="22" t="s">
        <v>16</v>
      </c>
      <c r="D250" s="22" t="s">
        <v>131</v>
      </c>
      <c r="E250" s="9" t="s">
        <v>279</v>
      </c>
      <c r="F250" s="22"/>
      <c r="G250" s="12">
        <v>1004.521</v>
      </c>
      <c r="H250" s="12">
        <f>H251+H252+H253</f>
        <v>883.70320000000004</v>
      </c>
      <c r="I250" s="12">
        <f t="shared" si="14"/>
        <v>87.972595893963401</v>
      </c>
    </row>
    <row r="251" spans="1:9" x14ac:dyDescent="0.25">
      <c r="A251" s="16" t="s">
        <v>24</v>
      </c>
      <c r="B251" s="22" t="s">
        <v>264</v>
      </c>
      <c r="C251" s="22" t="s">
        <v>16</v>
      </c>
      <c r="D251" s="22" t="s">
        <v>131</v>
      </c>
      <c r="E251" s="9" t="s">
        <v>279</v>
      </c>
      <c r="F251" s="22" t="s">
        <v>25</v>
      </c>
      <c r="G251" s="12">
        <v>732.351</v>
      </c>
      <c r="H251" s="12">
        <v>645.85999000000004</v>
      </c>
      <c r="I251" s="12">
        <f t="shared" si="14"/>
        <v>88.189951266537506</v>
      </c>
    </row>
    <row r="252" spans="1:9" ht="31.5" x14ac:dyDescent="0.25">
      <c r="A252" s="16" t="s">
        <v>26</v>
      </c>
      <c r="B252" s="22" t="s">
        <v>264</v>
      </c>
      <c r="C252" s="22" t="s">
        <v>16</v>
      </c>
      <c r="D252" s="22" t="s">
        <v>131</v>
      </c>
      <c r="E252" s="9" t="s">
        <v>279</v>
      </c>
      <c r="F252" s="22" t="s">
        <v>27</v>
      </c>
      <c r="G252" s="12">
        <v>51.725999999999999</v>
      </c>
      <c r="H252" s="12">
        <v>51.725999999999999</v>
      </c>
      <c r="I252" s="12">
        <f t="shared" si="14"/>
        <v>100</v>
      </c>
    </row>
    <row r="253" spans="1:9" ht="63" x14ac:dyDescent="0.25">
      <c r="A253" s="16" t="s">
        <v>28</v>
      </c>
      <c r="B253" s="22" t="s">
        <v>264</v>
      </c>
      <c r="C253" s="22" t="s">
        <v>16</v>
      </c>
      <c r="D253" s="22" t="s">
        <v>131</v>
      </c>
      <c r="E253" s="9" t="s">
        <v>279</v>
      </c>
      <c r="F253" s="22" t="s">
        <v>29</v>
      </c>
      <c r="G253" s="12">
        <v>220.44399999999999</v>
      </c>
      <c r="H253" s="12">
        <v>186.11721</v>
      </c>
      <c r="I253" s="12">
        <f t="shared" si="14"/>
        <v>84.428340077298543</v>
      </c>
    </row>
    <row r="254" spans="1:9" ht="94.5" x14ac:dyDescent="0.25">
      <c r="A254" s="16" t="s">
        <v>280</v>
      </c>
      <c r="B254" s="22" t="s">
        <v>264</v>
      </c>
      <c r="C254" s="22" t="s">
        <v>16</v>
      </c>
      <c r="D254" s="22" t="s">
        <v>131</v>
      </c>
      <c r="E254" s="9" t="s">
        <v>281</v>
      </c>
      <c r="F254" s="22"/>
      <c r="G254" s="12">
        <v>1192.9680000000001</v>
      </c>
      <c r="H254" s="12">
        <f>H255+H256</f>
        <v>1190.30385</v>
      </c>
      <c r="I254" s="12">
        <f t="shared" si="14"/>
        <v>99.776678837990616</v>
      </c>
    </row>
    <row r="255" spans="1:9" x14ac:dyDescent="0.25">
      <c r="A255" s="16" t="s">
        <v>24</v>
      </c>
      <c r="B255" s="22" t="s">
        <v>264</v>
      </c>
      <c r="C255" s="22" t="s">
        <v>16</v>
      </c>
      <c r="D255" s="22" t="s">
        <v>131</v>
      </c>
      <c r="E255" s="9" t="s">
        <v>281</v>
      </c>
      <c r="F255" s="22" t="s">
        <v>25</v>
      </c>
      <c r="G255" s="12">
        <v>916.25800000000004</v>
      </c>
      <c r="H255" s="12">
        <v>916.06746999999996</v>
      </c>
      <c r="I255" s="12">
        <f t="shared" si="14"/>
        <v>99.979205638586492</v>
      </c>
    </row>
    <row r="256" spans="1:9" ht="63" x14ac:dyDescent="0.25">
      <c r="A256" s="16" t="s">
        <v>28</v>
      </c>
      <c r="B256" s="22" t="s">
        <v>264</v>
      </c>
      <c r="C256" s="22" t="s">
        <v>16</v>
      </c>
      <c r="D256" s="22" t="s">
        <v>131</v>
      </c>
      <c r="E256" s="9" t="s">
        <v>281</v>
      </c>
      <c r="F256" s="22" t="s">
        <v>29</v>
      </c>
      <c r="G256" s="12">
        <v>276.70999999999998</v>
      </c>
      <c r="H256" s="12">
        <v>274.23638</v>
      </c>
      <c r="I256" s="12">
        <f t="shared" si="14"/>
        <v>99.106060496548736</v>
      </c>
    </row>
    <row r="257" spans="1:9" ht="63" x14ac:dyDescent="0.25">
      <c r="A257" s="16" t="s">
        <v>282</v>
      </c>
      <c r="B257" s="22" t="s">
        <v>264</v>
      </c>
      <c r="C257" s="22" t="s">
        <v>16</v>
      </c>
      <c r="D257" s="22" t="s">
        <v>131</v>
      </c>
      <c r="E257" s="9" t="s">
        <v>283</v>
      </c>
      <c r="F257" s="22"/>
      <c r="G257" s="12">
        <v>1054.607</v>
      </c>
      <c r="H257" s="12">
        <f>H258+H260+H259</f>
        <v>1041.4683399999999</v>
      </c>
      <c r="I257" s="12">
        <f t="shared" si="14"/>
        <v>98.754165295697831</v>
      </c>
    </row>
    <row r="258" spans="1:9" ht="31.5" x14ac:dyDescent="0.25">
      <c r="A258" s="16" t="s">
        <v>26</v>
      </c>
      <c r="B258" s="22" t="s">
        <v>264</v>
      </c>
      <c r="C258" s="22" t="s">
        <v>16</v>
      </c>
      <c r="D258" s="22" t="s">
        <v>131</v>
      </c>
      <c r="E258" s="9" t="s">
        <v>283</v>
      </c>
      <c r="F258" s="22" t="s">
        <v>27</v>
      </c>
      <c r="G258" s="12">
        <v>12.8</v>
      </c>
      <c r="H258" s="12">
        <v>12.8</v>
      </c>
      <c r="I258" s="12">
        <f t="shared" si="14"/>
        <v>100</v>
      </c>
    </row>
    <row r="259" spans="1:9" x14ac:dyDescent="0.25">
      <c r="A259" s="16" t="s">
        <v>38</v>
      </c>
      <c r="B259" s="22" t="s">
        <v>264</v>
      </c>
      <c r="C259" s="22" t="s">
        <v>16</v>
      </c>
      <c r="D259" s="22" t="s">
        <v>131</v>
      </c>
      <c r="E259" s="9" t="s">
        <v>283</v>
      </c>
      <c r="F259" s="22" t="s">
        <v>39</v>
      </c>
      <c r="G259" s="12">
        <v>1039.999</v>
      </c>
      <c r="H259" s="12">
        <v>1026.86034</v>
      </c>
      <c r="I259" s="12">
        <f t="shared" si="14"/>
        <v>98.736666092948155</v>
      </c>
    </row>
    <row r="260" spans="1:9" x14ac:dyDescent="0.25">
      <c r="A260" s="16" t="s">
        <v>54</v>
      </c>
      <c r="B260" s="22" t="s">
        <v>264</v>
      </c>
      <c r="C260" s="22" t="s">
        <v>16</v>
      </c>
      <c r="D260" s="22" t="s">
        <v>131</v>
      </c>
      <c r="E260" s="9" t="s">
        <v>283</v>
      </c>
      <c r="F260" s="22" t="s">
        <v>55</v>
      </c>
      <c r="G260" s="12">
        <v>1.8080000000000001</v>
      </c>
      <c r="H260" s="12">
        <f>H261</f>
        <v>1.8080000000000001</v>
      </c>
      <c r="I260" s="12">
        <f t="shared" si="14"/>
        <v>100</v>
      </c>
    </row>
    <row r="261" spans="1:9" x14ac:dyDescent="0.25">
      <c r="A261" s="16" t="s">
        <v>58</v>
      </c>
      <c r="B261" s="9" t="s">
        <v>264</v>
      </c>
      <c r="C261" s="9" t="s">
        <v>16</v>
      </c>
      <c r="D261" s="9" t="s">
        <v>131</v>
      </c>
      <c r="E261" s="9" t="s">
        <v>283</v>
      </c>
      <c r="F261" s="9" t="s">
        <v>59</v>
      </c>
      <c r="G261" s="12">
        <v>1.8080000000000001</v>
      </c>
      <c r="H261" s="12">
        <v>1.8080000000000001</v>
      </c>
      <c r="I261" s="12">
        <f t="shared" si="14"/>
        <v>100</v>
      </c>
    </row>
    <row r="262" spans="1:9" ht="31.5" x14ac:dyDescent="0.25">
      <c r="A262" s="16" t="s">
        <v>284</v>
      </c>
      <c r="B262" s="9" t="s">
        <v>264</v>
      </c>
      <c r="C262" s="9" t="s">
        <v>16</v>
      </c>
      <c r="D262" s="9" t="s">
        <v>285</v>
      </c>
      <c r="E262" s="9"/>
      <c r="F262" s="9"/>
      <c r="G262" s="12">
        <v>1101.5999999999999</v>
      </c>
      <c r="H262" s="12">
        <f>H264</f>
        <v>1101.5537300000001</v>
      </c>
      <c r="I262" s="12">
        <f t="shared" si="14"/>
        <v>99.995799745824272</v>
      </c>
    </row>
    <row r="263" spans="1:9" x14ac:dyDescent="0.25">
      <c r="A263" s="17" t="s">
        <v>20</v>
      </c>
      <c r="B263" s="9" t="s">
        <v>264</v>
      </c>
      <c r="C263" s="9" t="s">
        <v>16</v>
      </c>
      <c r="D263" s="9" t="s">
        <v>285</v>
      </c>
      <c r="E263" s="9" t="s">
        <v>21</v>
      </c>
      <c r="F263" s="9"/>
      <c r="G263" s="12">
        <v>1101.5999999999999</v>
      </c>
      <c r="H263" s="12">
        <f>H264</f>
        <v>1101.5537300000001</v>
      </c>
      <c r="I263" s="12">
        <f t="shared" si="14"/>
        <v>99.995799745824272</v>
      </c>
    </row>
    <row r="264" spans="1:9" ht="47.25" x14ac:dyDescent="0.25">
      <c r="A264" s="16" t="s">
        <v>286</v>
      </c>
      <c r="B264" s="9" t="s">
        <v>264</v>
      </c>
      <c r="C264" s="9" t="s">
        <v>16</v>
      </c>
      <c r="D264" s="9" t="s">
        <v>285</v>
      </c>
      <c r="E264" s="9" t="s">
        <v>287</v>
      </c>
      <c r="F264" s="9"/>
      <c r="G264" s="12">
        <v>1101.5999999999999</v>
      </c>
      <c r="H264" s="12">
        <f>H265</f>
        <v>1101.5537300000001</v>
      </c>
      <c r="I264" s="12">
        <f t="shared" si="14"/>
        <v>99.995799745824272</v>
      </c>
    </row>
    <row r="265" spans="1:9" x14ac:dyDescent="0.25">
      <c r="A265" s="16" t="s">
        <v>288</v>
      </c>
      <c r="B265" s="9" t="s">
        <v>264</v>
      </c>
      <c r="C265" s="9" t="s">
        <v>16</v>
      </c>
      <c r="D265" s="9" t="s">
        <v>285</v>
      </c>
      <c r="E265" s="9" t="s">
        <v>287</v>
      </c>
      <c r="F265" s="9" t="s">
        <v>289</v>
      </c>
      <c r="G265" s="12">
        <v>1101.5999999999999</v>
      </c>
      <c r="H265" s="12">
        <v>1101.5537300000001</v>
      </c>
      <c r="I265" s="12">
        <f t="shared" si="14"/>
        <v>99.995799745824272</v>
      </c>
    </row>
    <row r="266" spans="1:9" x14ac:dyDescent="0.25">
      <c r="A266" s="16" t="s">
        <v>83</v>
      </c>
      <c r="B266" s="9" t="s">
        <v>264</v>
      </c>
      <c r="C266" s="9" t="s">
        <v>16</v>
      </c>
      <c r="D266" s="9" t="s">
        <v>84</v>
      </c>
      <c r="E266" s="9"/>
      <c r="F266" s="9"/>
      <c r="G266" s="12">
        <v>92</v>
      </c>
      <c r="H266" s="12">
        <f>H268</f>
        <v>80.5</v>
      </c>
      <c r="I266" s="12">
        <f t="shared" si="14"/>
        <v>87.5</v>
      </c>
    </row>
    <row r="267" spans="1:9" x14ac:dyDescent="0.25">
      <c r="A267" s="17" t="s">
        <v>20</v>
      </c>
      <c r="B267" s="9" t="s">
        <v>264</v>
      </c>
      <c r="C267" s="9" t="s">
        <v>16</v>
      </c>
      <c r="D267" s="9" t="s">
        <v>84</v>
      </c>
      <c r="E267" s="9" t="s">
        <v>21</v>
      </c>
      <c r="F267" s="9"/>
      <c r="G267" s="12">
        <v>92</v>
      </c>
      <c r="H267" s="12">
        <f t="shared" ref="H267:H269" si="15">H268</f>
        <v>80.5</v>
      </c>
      <c r="I267" s="12">
        <f t="shared" si="14"/>
        <v>87.5</v>
      </c>
    </row>
    <row r="268" spans="1:9" ht="63" x14ac:dyDescent="0.25">
      <c r="A268" s="16" t="s">
        <v>266</v>
      </c>
      <c r="B268" s="9" t="s">
        <v>264</v>
      </c>
      <c r="C268" s="9" t="s">
        <v>16</v>
      </c>
      <c r="D268" s="9" t="s">
        <v>84</v>
      </c>
      <c r="E268" s="9" t="s">
        <v>267</v>
      </c>
      <c r="F268" s="22"/>
      <c r="G268" s="12">
        <v>92</v>
      </c>
      <c r="H268" s="12">
        <f t="shared" si="15"/>
        <v>80.5</v>
      </c>
      <c r="I268" s="12">
        <f t="shared" si="14"/>
        <v>87.5</v>
      </c>
    </row>
    <row r="269" spans="1:9" ht="126" x14ac:dyDescent="0.25">
      <c r="A269" s="40" t="s">
        <v>290</v>
      </c>
      <c r="B269" s="22" t="s">
        <v>264</v>
      </c>
      <c r="C269" s="22" t="s">
        <v>16</v>
      </c>
      <c r="D269" s="22" t="s">
        <v>84</v>
      </c>
      <c r="E269" s="22" t="s">
        <v>291</v>
      </c>
      <c r="F269" s="22"/>
      <c r="G269" s="12">
        <v>92</v>
      </c>
      <c r="H269" s="41">
        <f t="shared" si="15"/>
        <v>80.5</v>
      </c>
      <c r="I269" s="41">
        <f t="shared" si="14"/>
        <v>87.5</v>
      </c>
    </row>
    <row r="270" spans="1:9" x14ac:dyDescent="0.25">
      <c r="A270" s="16" t="s">
        <v>38</v>
      </c>
      <c r="B270" s="9" t="s">
        <v>264</v>
      </c>
      <c r="C270" s="9" t="s">
        <v>16</v>
      </c>
      <c r="D270" s="9" t="s">
        <v>84</v>
      </c>
      <c r="E270" s="9" t="s">
        <v>291</v>
      </c>
      <c r="F270" s="9" t="s">
        <v>39</v>
      </c>
      <c r="G270" s="12">
        <v>92</v>
      </c>
      <c r="H270" s="12">
        <v>80.5</v>
      </c>
      <c r="I270" s="12">
        <f t="shared" si="14"/>
        <v>87.5</v>
      </c>
    </row>
    <row r="271" spans="1:9" x14ac:dyDescent="0.25">
      <c r="A271" s="32"/>
      <c r="B271" s="33"/>
      <c r="C271" s="33"/>
      <c r="D271" s="33"/>
      <c r="E271" s="33"/>
      <c r="F271" s="33"/>
      <c r="G271" s="34"/>
      <c r="H271" s="34"/>
      <c r="I271" s="34"/>
    </row>
    <row r="272" spans="1:9" ht="16.5" thickBot="1" x14ac:dyDescent="0.3">
      <c r="A272" s="42"/>
      <c r="B272" s="43"/>
      <c r="C272" s="43"/>
      <c r="D272" s="43"/>
      <c r="E272" s="43"/>
      <c r="F272" s="43"/>
      <c r="G272" s="34"/>
      <c r="H272" s="44"/>
      <c r="I272" s="44"/>
    </row>
    <row r="273" spans="1:11" ht="47.25" x14ac:dyDescent="0.25">
      <c r="A273" s="8" t="s">
        <v>292</v>
      </c>
      <c r="B273" s="38" t="s">
        <v>293</v>
      </c>
      <c r="C273" s="38" t="s">
        <v>17</v>
      </c>
      <c r="D273" s="38" t="s">
        <v>17</v>
      </c>
      <c r="E273" s="38"/>
      <c r="F273" s="38"/>
      <c r="G273" s="12">
        <v>271903.70452999999</v>
      </c>
      <c r="H273" s="12">
        <f>H274+H361+H437</f>
        <v>269637.54458999995</v>
      </c>
      <c r="I273" s="12">
        <f t="shared" si="14"/>
        <v>99.166557901843504</v>
      </c>
    </row>
    <row r="274" spans="1:11" x14ac:dyDescent="0.25">
      <c r="A274" s="16" t="s">
        <v>294</v>
      </c>
      <c r="B274" s="14" t="s">
        <v>293</v>
      </c>
      <c r="C274" s="14" t="s">
        <v>285</v>
      </c>
      <c r="D274" s="14" t="s">
        <v>17</v>
      </c>
      <c r="E274" s="14"/>
      <c r="F274" s="14"/>
      <c r="G274" s="12">
        <v>109750.92222999998</v>
      </c>
      <c r="H274" s="15">
        <f>H275+H351+H356</f>
        <v>107616.17049999999</v>
      </c>
      <c r="I274" s="15">
        <f t="shared" si="14"/>
        <v>98.054912262581013</v>
      </c>
    </row>
    <row r="275" spans="1:11" x14ac:dyDescent="0.25">
      <c r="A275" s="16" t="s">
        <v>295</v>
      </c>
      <c r="B275" s="14" t="s">
        <v>293</v>
      </c>
      <c r="C275" s="14" t="s">
        <v>285</v>
      </c>
      <c r="D275" s="9" t="s">
        <v>131</v>
      </c>
      <c r="E275" s="14"/>
      <c r="F275" s="14"/>
      <c r="G275" s="12">
        <v>108935.52222999999</v>
      </c>
      <c r="H275" s="15">
        <f>+H276+H335</f>
        <v>106800.9415</v>
      </c>
      <c r="I275" s="15">
        <f t="shared" si="14"/>
        <v>98.040509939913662</v>
      </c>
    </row>
    <row r="276" spans="1:11" ht="94.5" x14ac:dyDescent="0.25">
      <c r="A276" s="16" t="s">
        <v>296</v>
      </c>
      <c r="B276" s="14" t="s">
        <v>293</v>
      </c>
      <c r="C276" s="14" t="s">
        <v>285</v>
      </c>
      <c r="D276" s="9" t="s">
        <v>131</v>
      </c>
      <c r="E276" s="9" t="s">
        <v>297</v>
      </c>
      <c r="F276" s="9"/>
      <c r="G276" s="12">
        <v>107114.21052999998</v>
      </c>
      <c r="H276" s="15">
        <f>H277+H297+H315</f>
        <v>104979.6298</v>
      </c>
      <c r="I276" s="15">
        <f t="shared" si="14"/>
        <v>98.00719183809683</v>
      </c>
    </row>
    <row r="277" spans="1:11" ht="63" x14ac:dyDescent="0.25">
      <c r="A277" s="16" t="s">
        <v>298</v>
      </c>
      <c r="B277" s="14" t="s">
        <v>293</v>
      </c>
      <c r="C277" s="14" t="s">
        <v>285</v>
      </c>
      <c r="D277" s="9" t="s">
        <v>131</v>
      </c>
      <c r="E277" s="9" t="s">
        <v>299</v>
      </c>
      <c r="F277" s="9"/>
      <c r="G277" s="12">
        <v>80199.539999999994</v>
      </c>
      <c r="H277" s="15">
        <f>H278</f>
        <v>78263.615269999995</v>
      </c>
      <c r="I277" s="15">
        <f t="shared" si="14"/>
        <v>97.58611492035989</v>
      </c>
    </row>
    <row r="278" spans="1:11" ht="47.25" x14ac:dyDescent="0.25">
      <c r="A278" s="24" t="s">
        <v>300</v>
      </c>
      <c r="B278" s="14" t="s">
        <v>293</v>
      </c>
      <c r="C278" s="14" t="s">
        <v>285</v>
      </c>
      <c r="D278" s="9" t="s">
        <v>131</v>
      </c>
      <c r="E278" s="9" t="s">
        <v>301</v>
      </c>
      <c r="F278" s="9"/>
      <c r="G278" s="12">
        <v>80199.539999999994</v>
      </c>
      <c r="H278" s="15">
        <f>H279+H281+H283+H285+H287+H291+H289+H293+H295</f>
        <v>78263.615269999995</v>
      </c>
      <c r="I278" s="15">
        <f t="shared" si="14"/>
        <v>97.58611492035989</v>
      </c>
    </row>
    <row r="279" spans="1:11" customFormat="1" ht="47.25" x14ac:dyDescent="0.25">
      <c r="A279" s="16" t="s">
        <v>302</v>
      </c>
      <c r="B279" s="14" t="s">
        <v>293</v>
      </c>
      <c r="C279" s="14" t="s">
        <v>285</v>
      </c>
      <c r="D279" s="9" t="s">
        <v>131</v>
      </c>
      <c r="E279" s="9" t="s">
        <v>303</v>
      </c>
      <c r="F279" s="9"/>
      <c r="G279" s="12">
        <v>64793.87</v>
      </c>
      <c r="H279" s="15">
        <f>H280</f>
        <v>64793.87</v>
      </c>
      <c r="I279" s="15">
        <f t="shared" si="14"/>
        <v>100</v>
      </c>
      <c r="J279" s="2"/>
      <c r="K279" s="2"/>
    </row>
    <row r="280" spans="1:11" customFormat="1" ht="63" x14ac:dyDescent="0.25">
      <c r="A280" s="16" t="s">
        <v>304</v>
      </c>
      <c r="B280" s="14" t="s">
        <v>293</v>
      </c>
      <c r="C280" s="14" t="s">
        <v>285</v>
      </c>
      <c r="D280" s="9" t="s">
        <v>131</v>
      </c>
      <c r="E280" s="9" t="s">
        <v>303</v>
      </c>
      <c r="F280" s="9" t="s">
        <v>262</v>
      </c>
      <c r="G280" s="12">
        <v>64793.87</v>
      </c>
      <c r="H280" s="15">
        <v>64793.87</v>
      </c>
      <c r="I280" s="15">
        <f t="shared" si="14"/>
        <v>100</v>
      </c>
      <c r="J280" s="2"/>
      <c r="K280" s="2"/>
    </row>
    <row r="281" spans="1:11" customFormat="1" ht="47.25" x14ac:dyDescent="0.25">
      <c r="A281" s="16" t="s">
        <v>305</v>
      </c>
      <c r="B281" s="14" t="s">
        <v>293</v>
      </c>
      <c r="C281" s="14" t="s">
        <v>285</v>
      </c>
      <c r="D281" s="9" t="s">
        <v>131</v>
      </c>
      <c r="E281" s="9" t="s">
        <v>306</v>
      </c>
      <c r="F281" s="9"/>
      <c r="G281" s="12">
        <v>1820</v>
      </c>
      <c r="H281" s="15">
        <f>H282</f>
        <v>1820</v>
      </c>
      <c r="I281" s="15">
        <f t="shared" si="14"/>
        <v>100</v>
      </c>
      <c r="J281" s="2"/>
      <c r="K281" s="2"/>
    </row>
    <row r="282" spans="1:11" customFormat="1" ht="63" x14ac:dyDescent="0.25">
      <c r="A282" s="16" t="s">
        <v>304</v>
      </c>
      <c r="B282" s="14" t="s">
        <v>293</v>
      </c>
      <c r="C282" s="14" t="s">
        <v>285</v>
      </c>
      <c r="D282" s="9" t="s">
        <v>131</v>
      </c>
      <c r="E282" s="9" t="s">
        <v>306</v>
      </c>
      <c r="F282" s="9" t="s">
        <v>262</v>
      </c>
      <c r="G282" s="12">
        <v>1820</v>
      </c>
      <c r="H282" s="15">
        <v>1820</v>
      </c>
      <c r="I282" s="15">
        <f t="shared" si="14"/>
        <v>100</v>
      </c>
      <c r="J282" s="2"/>
      <c r="K282" s="2"/>
    </row>
    <row r="283" spans="1:11" customFormat="1" ht="63" x14ac:dyDescent="0.25">
      <c r="A283" s="16" t="s">
        <v>307</v>
      </c>
      <c r="B283" s="14" t="s">
        <v>293</v>
      </c>
      <c r="C283" s="14" t="s">
        <v>285</v>
      </c>
      <c r="D283" s="9" t="s">
        <v>131</v>
      </c>
      <c r="E283" s="9" t="s">
        <v>308</v>
      </c>
      <c r="F283" s="9"/>
      <c r="G283" s="12">
        <v>94.06</v>
      </c>
      <c r="H283" s="15">
        <f>H284</f>
        <v>94.06</v>
      </c>
      <c r="I283" s="15">
        <f t="shared" si="14"/>
        <v>100</v>
      </c>
      <c r="J283" s="2"/>
      <c r="K283" s="2"/>
    </row>
    <row r="284" spans="1:11" customFormat="1" ht="63" x14ac:dyDescent="0.25">
      <c r="A284" s="16" t="s">
        <v>304</v>
      </c>
      <c r="B284" s="14" t="s">
        <v>293</v>
      </c>
      <c r="C284" s="14" t="s">
        <v>285</v>
      </c>
      <c r="D284" s="9" t="s">
        <v>131</v>
      </c>
      <c r="E284" s="9" t="s">
        <v>308</v>
      </c>
      <c r="F284" s="9" t="s">
        <v>262</v>
      </c>
      <c r="G284" s="12">
        <v>94.06</v>
      </c>
      <c r="H284" s="15">
        <v>94.06</v>
      </c>
      <c r="I284" s="15">
        <f t="shared" si="14"/>
        <v>100</v>
      </c>
      <c r="J284" s="2"/>
      <c r="K284" s="2"/>
    </row>
    <row r="285" spans="1:11" customFormat="1" ht="47.25" x14ac:dyDescent="0.25">
      <c r="A285" s="16" t="s">
        <v>309</v>
      </c>
      <c r="B285" s="14" t="s">
        <v>293</v>
      </c>
      <c r="C285" s="14" t="s">
        <v>285</v>
      </c>
      <c r="D285" s="9" t="s">
        <v>131</v>
      </c>
      <c r="E285" s="9" t="s">
        <v>310</v>
      </c>
      <c r="F285" s="9"/>
      <c r="G285" s="12">
        <v>300</v>
      </c>
      <c r="H285" s="15">
        <f>H286</f>
        <v>300</v>
      </c>
      <c r="I285" s="15">
        <f t="shared" si="14"/>
        <v>100</v>
      </c>
      <c r="J285" s="2"/>
      <c r="K285" s="2"/>
    </row>
    <row r="286" spans="1:11" customFormat="1" ht="63" x14ac:dyDescent="0.25">
      <c r="A286" s="16" t="s">
        <v>304</v>
      </c>
      <c r="B286" s="14" t="s">
        <v>293</v>
      </c>
      <c r="C286" s="14" t="s">
        <v>285</v>
      </c>
      <c r="D286" s="9" t="s">
        <v>131</v>
      </c>
      <c r="E286" s="9" t="s">
        <v>310</v>
      </c>
      <c r="F286" s="9" t="s">
        <v>262</v>
      </c>
      <c r="G286" s="12">
        <v>300</v>
      </c>
      <c r="H286" s="15">
        <v>300</v>
      </c>
      <c r="I286" s="15">
        <f t="shared" si="14"/>
        <v>100</v>
      </c>
      <c r="J286" s="2"/>
      <c r="K286" s="2"/>
    </row>
    <row r="287" spans="1:11" customFormat="1" ht="47.25" x14ac:dyDescent="0.25">
      <c r="A287" s="16" t="s">
        <v>311</v>
      </c>
      <c r="B287" s="14" t="s">
        <v>293</v>
      </c>
      <c r="C287" s="14" t="s">
        <v>285</v>
      </c>
      <c r="D287" s="9" t="s">
        <v>131</v>
      </c>
      <c r="E287" s="9" t="s">
        <v>312</v>
      </c>
      <c r="F287" s="9"/>
      <c r="G287" s="12">
        <v>1061.71</v>
      </c>
      <c r="H287" s="15">
        <f>H288</f>
        <v>1061.71</v>
      </c>
      <c r="I287" s="15">
        <f t="shared" si="14"/>
        <v>100</v>
      </c>
      <c r="J287" s="2"/>
      <c r="K287" s="2"/>
    </row>
    <row r="288" spans="1:11" customFormat="1" ht="63" x14ac:dyDescent="0.25">
      <c r="A288" s="16" t="s">
        <v>304</v>
      </c>
      <c r="B288" s="14" t="s">
        <v>293</v>
      </c>
      <c r="C288" s="14" t="s">
        <v>285</v>
      </c>
      <c r="D288" s="9" t="s">
        <v>131</v>
      </c>
      <c r="E288" s="9" t="s">
        <v>312</v>
      </c>
      <c r="F288" s="9" t="s">
        <v>262</v>
      </c>
      <c r="G288" s="12">
        <v>1061.71</v>
      </c>
      <c r="H288" s="15">
        <v>1061.71</v>
      </c>
      <c r="I288" s="15">
        <f t="shared" si="14"/>
        <v>100</v>
      </c>
      <c r="J288" s="2"/>
      <c r="K288" s="2"/>
    </row>
    <row r="289" spans="1:27" customFormat="1" ht="141.75" x14ac:dyDescent="0.25">
      <c r="A289" s="16" t="s">
        <v>313</v>
      </c>
      <c r="B289" s="14" t="s">
        <v>293</v>
      </c>
      <c r="C289" s="14" t="s">
        <v>285</v>
      </c>
      <c r="D289" s="9" t="s">
        <v>131</v>
      </c>
      <c r="E289" s="9" t="s">
        <v>314</v>
      </c>
      <c r="F289" s="9"/>
      <c r="G289" s="12">
        <v>6906.9</v>
      </c>
      <c r="H289" s="15">
        <f>H290</f>
        <v>4970.9752699999999</v>
      </c>
      <c r="I289" s="15">
        <f t="shared" si="14"/>
        <v>71.971148706366094</v>
      </c>
      <c r="J289" s="2"/>
      <c r="K289" s="2"/>
    </row>
    <row r="290" spans="1:27" customFormat="1" ht="63" x14ac:dyDescent="0.25">
      <c r="A290" s="16" t="s">
        <v>315</v>
      </c>
      <c r="B290" s="14" t="s">
        <v>293</v>
      </c>
      <c r="C290" s="14" t="s">
        <v>285</v>
      </c>
      <c r="D290" s="9" t="s">
        <v>131</v>
      </c>
      <c r="E290" s="9" t="s">
        <v>314</v>
      </c>
      <c r="F290" s="9" t="s">
        <v>316</v>
      </c>
      <c r="G290" s="12">
        <v>6906.9</v>
      </c>
      <c r="H290" s="15">
        <v>4970.9752699999999</v>
      </c>
      <c r="I290" s="15">
        <f t="shared" si="14"/>
        <v>71.971148706366094</v>
      </c>
      <c r="J290" s="2"/>
      <c r="K290" s="2"/>
    </row>
    <row r="291" spans="1:27" customFormat="1" ht="63" x14ac:dyDescent="0.25">
      <c r="A291" s="19" t="s">
        <v>317</v>
      </c>
      <c r="B291" s="14" t="s">
        <v>293</v>
      </c>
      <c r="C291" s="14" t="s">
        <v>285</v>
      </c>
      <c r="D291" s="9" t="s">
        <v>131</v>
      </c>
      <c r="E291" s="9" t="s">
        <v>318</v>
      </c>
      <c r="F291" s="9"/>
      <c r="G291" s="12">
        <v>134.6</v>
      </c>
      <c r="H291" s="15">
        <f>H292</f>
        <v>134.6</v>
      </c>
      <c r="I291" s="15">
        <f t="shared" si="14"/>
        <v>100</v>
      </c>
      <c r="J291" s="2"/>
      <c r="K291" s="2"/>
    </row>
    <row r="292" spans="1:27" customFormat="1" ht="63" x14ac:dyDescent="0.25">
      <c r="A292" s="16" t="s">
        <v>304</v>
      </c>
      <c r="B292" s="14" t="s">
        <v>293</v>
      </c>
      <c r="C292" s="14" t="s">
        <v>285</v>
      </c>
      <c r="D292" s="9" t="s">
        <v>131</v>
      </c>
      <c r="E292" s="9" t="s">
        <v>318</v>
      </c>
      <c r="F292" s="9" t="s">
        <v>262</v>
      </c>
      <c r="G292" s="12">
        <v>134.6</v>
      </c>
      <c r="H292" s="15">
        <v>134.6</v>
      </c>
      <c r="I292" s="12">
        <f t="shared" si="14"/>
        <v>100</v>
      </c>
      <c r="J292" s="2"/>
      <c r="K292" s="2"/>
    </row>
    <row r="293" spans="1:27" customFormat="1" ht="63" x14ac:dyDescent="0.25">
      <c r="A293" s="16" t="s">
        <v>319</v>
      </c>
      <c r="B293" s="14" t="s">
        <v>293</v>
      </c>
      <c r="C293" s="9" t="s">
        <v>285</v>
      </c>
      <c r="D293" s="9" t="s">
        <v>131</v>
      </c>
      <c r="E293" s="9" t="s">
        <v>320</v>
      </c>
      <c r="F293" s="9"/>
      <c r="G293" s="12">
        <v>468.4</v>
      </c>
      <c r="H293" s="15">
        <f>H294</f>
        <v>468.4</v>
      </c>
      <c r="I293" s="15">
        <f t="shared" si="14"/>
        <v>100</v>
      </c>
      <c r="J293" s="2"/>
      <c r="K293" s="4"/>
    </row>
    <row r="294" spans="1:27" customFormat="1" ht="63" x14ac:dyDescent="0.25">
      <c r="A294" s="16" t="s">
        <v>304</v>
      </c>
      <c r="B294" s="14" t="s">
        <v>293</v>
      </c>
      <c r="C294" s="9" t="s">
        <v>285</v>
      </c>
      <c r="D294" s="9" t="s">
        <v>131</v>
      </c>
      <c r="E294" s="9" t="s">
        <v>320</v>
      </c>
      <c r="F294" s="9" t="s">
        <v>262</v>
      </c>
      <c r="G294" s="12">
        <v>468.4</v>
      </c>
      <c r="H294" s="15">
        <v>468.4</v>
      </c>
      <c r="I294" s="15">
        <f t="shared" si="14"/>
        <v>100</v>
      </c>
      <c r="J294" s="2"/>
      <c r="K294" s="4"/>
    </row>
    <row r="295" spans="1:27" ht="63" x14ac:dyDescent="0.25">
      <c r="A295" s="19" t="s">
        <v>321</v>
      </c>
      <c r="B295" s="14" t="s">
        <v>293</v>
      </c>
      <c r="C295" s="14" t="s">
        <v>285</v>
      </c>
      <c r="D295" s="9" t="s">
        <v>131</v>
      </c>
      <c r="E295" s="9" t="s">
        <v>322</v>
      </c>
      <c r="F295" s="9"/>
      <c r="G295" s="18">
        <v>4620</v>
      </c>
      <c r="H295" s="45">
        <f>H296</f>
        <v>4620</v>
      </c>
      <c r="I295" s="45">
        <f t="shared" si="14"/>
        <v>100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63" x14ac:dyDescent="0.25">
      <c r="A296" s="19" t="s">
        <v>304</v>
      </c>
      <c r="B296" s="14" t="s">
        <v>293</v>
      </c>
      <c r="C296" s="14" t="s">
        <v>285</v>
      </c>
      <c r="D296" s="9" t="s">
        <v>131</v>
      </c>
      <c r="E296" s="9" t="s">
        <v>322</v>
      </c>
      <c r="F296" s="9" t="s">
        <v>262</v>
      </c>
      <c r="G296" s="18">
        <v>4620</v>
      </c>
      <c r="H296" s="45">
        <v>4620</v>
      </c>
      <c r="I296" s="45">
        <f t="shared" si="14"/>
        <v>100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63" x14ac:dyDescent="0.25">
      <c r="A297" s="19" t="s">
        <v>323</v>
      </c>
      <c r="B297" s="14" t="s">
        <v>293</v>
      </c>
      <c r="C297" s="14" t="s">
        <v>285</v>
      </c>
      <c r="D297" s="9" t="s">
        <v>131</v>
      </c>
      <c r="E297" s="9" t="s">
        <v>324</v>
      </c>
      <c r="F297" s="9"/>
      <c r="G297" s="12">
        <v>15016.588949999999</v>
      </c>
      <c r="H297" s="15">
        <f>H298</f>
        <v>15016.588949999999</v>
      </c>
      <c r="I297" s="15">
        <f t="shared" si="14"/>
        <v>100</v>
      </c>
    </row>
    <row r="298" spans="1:27" ht="63" x14ac:dyDescent="0.25">
      <c r="A298" s="19" t="s">
        <v>325</v>
      </c>
      <c r="B298" s="14" t="s">
        <v>293</v>
      </c>
      <c r="C298" s="14" t="s">
        <v>285</v>
      </c>
      <c r="D298" s="9" t="s">
        <v>131</v>
      </c>
      <c r="E298" s="9" t="s">
        <v>326</v>
      </c>
      <c r="F298" s="9"/>
      <c r="G298" s="12">
        <v>15016.588949999999</v>
      </c>
      <c r="H298" s="15">
        <f>H299+H301+H303+H305+H307+H309+H311+H313</f>
        <v>15016.588949999999</v>
      </c>
      <c r="I298" s="15">
        <f t="shared" si="14"/>
        <v>100</v>
      </c>
      <c r="K298" s="4"/>
    </row>
    <row r="299" spans="1:27" ht="63" x14ac:dyDescent="0.25">
      <c r="A299" s="19" t="s">
        <v>327</v>
      </c>
      <c r="B299" s="14" t="s">
        <v>293</v>
      </c>
      <c r="C299" s="14" t="s">
        <v>285</v>
      </c>
      <c r="D299" s="9" t="s">
        <v>131</v>
      </c>
      <c r="E299" s="9" t="s">
        <v>328</v>
      </c>
      <c r="F299" s="9"/>
      <c r="G299" s="12">
        <v>12718.01</v>
      </c>
      <c r="H299" s="15">
        <f>H300</f>
        <v>12718.01</v>
      </c>
      <c r="I299" s="15">
        <f t="shared" si="14"/>
        <v>100</v>
      </c>
    </row>
    <row r="300" spans="1:27" ht="63" x14ac:dyDescent="0.25">
      <c r="A300" s="19" t="s">
        <v>304</v>
      </c>
      <c r="B300" s="14" t="s">
        <v>293</v>
      </c>
      <c r="C300" s="14" t="s">
        <v>285</v>
      </c>
      <c r="D300" s="9" t="s">
        <v>131</v>
      </c>
      <c r="E300" s="9" t="s">
        <v>328</v>
      </c>
      <c r="F300" s="9" t="s">
        <v>262</v>
      </c>
      <c r="G300" s="12">
        <v>12718.01</v>
      </c>
      <c r="H300" s="15">
        <v>12718.01</v>
      </c>
      <c r="I300" s="15">
        <f t="shared" si="14"/>
        <v>100</v>
      </c>
    </row>
    <row r="301" spans="1:27" ht="47.25" x14ac:dyDescent="0.25">
      <c r="A301" s="19" t="s">
        <v>329</v>
      </c>
      <c r="B301" s="14" t="s">
        <v>293</v>
      </c>
      <c r="C301" s="14" t="s">
        <v>285</v>
      </c>
      <c r="D301" s="9" t="s">
        <v>131</v>
      </c>
      <c r="E301" s="9" t="s">
        <v>330</v>
      </c>
      <c r="F301" s="9"/>
      <c r="G301" s="12">
        <v>329</v>
      </c>
      <c r="H301" s="15">
        <f>H302</f>
        <v>329</v>
      </c>
      <c r="I301" s="15">
        <f t="shared" si="14"/>
        <v>100</v>
      </c>
    </row>
    <row r="302" spans="1:27" ht="63" x14ac:dyDescent="0.25">
      <c r="A302" s="19" t="s">
        <v>304</v>
      </c>
      <c r="B302" s="14" t="s">
        <v>293</v>
      </c>
      <c r="C302" s="14" t="s">
        <v>285</v>
      </c>
      <c r="D302" s="9" t="s">
        <v>131</v>
      </c>
      <c r="E302" s="9" t="s">
        <v>330</v>
      </c>
      <c r="F302" s="9" t="s">
        <v>262</v>
      </c>
      <c r="G302" s="12">
        <v>329</v>
      </c>
      <c r="H302" s="15">
        <v>329</v>
      </c>
      <c r="I302" s="15">
        <f t="shared" si="14"/>
        <v>100</v>
      </c>
    </row>
    <row r="303" spans="1:27" ht="63" x14ac:dyDescent="0.25">
      <c r="A303" s="19" t="s">
        <v>331</v>
      </c>
      <c r="B303" s="14" t="s">
        <v>293</v>
      </c>
      <c r="C303" s="14" t="s">
        <v>285</v>
      </c>
      <c r="D303" s="9" t="s">
        <v>131</v>
      </c>
      <c r="E303" s="9" t="s">
        <v>332</v>
      </c>
      <c r="F303" s="9"/>
      <c r="G303" s="12">
        <v>40</v>
      </c>
      <c r="H303" s="15">
        <f>H304</f>
        <v>40</v>
      </c>
      <c r="I303" s="15">
        <f t="shared" si="14"/>
        <v>100</v>
      </c>
    </row>
    <row r="304" spans="1:27" ht="63" x14ac:dyDescent="0.25">
      <c r="A304" s="19" t="s">
        <v>304</v>
      </c>
      <c r="B304" s="14" t="s">
        <v>293</v>
      </c>
      <c r="C304" s="14" t="s">
        <v>285</v>
      </c>
      <c r="D304" s="9" t="s">
        <v>131</v>
      </c>
      <c r="E304" s="9" t="s">
        <v>332</v>
      </c>
      <c r="F304" s="9" t="s">
        <v>262</v>
      </c>
      <c r="G304" s="12">
        <v>40</v>
      </c>
      <c r="H304" s="15">
        <v>40</v>
      </c>
      <c r="I304" s="15">
        <f t="shared" si="14"/>
        <v>100</v>
      </c>
    </row>
    <row r="305" spans="1:27" ht="63" x14ac:dyDescent="0.25">
      <c r="A305" s="19" t="s">
        <v>333</v>
      </c>
      <c r="B305" s="14" t="s">
        <v>293</v>
      </c>
      <c r="C305" s="14" t="s">
        <v>285</v>
      </c>
      <c r="D305" s="9" t="s">
        <v>131</v>
      </c>
      <c r="E305" s="9" t="s">
        <v>334</v>
      </c>
      <c r="F305" s="9"/>
      <c r="G305" s="12">
        <v>200</v>
      </c>
      <c r="H305" s="15">
        <f>H306</f>
        <v>200</v>
      </c>
      <c r="I305" s="15">
        <f t="shared" si="14"/>
        <v>100</v>
      </c>
    </row>
    <row r="306" spans="1:27" ht="63" x14ac:dyDescent="0.25">
      <c r="A306" s="19" t="s">
        <v>304</v>
      </c>
      <c r="B306" s="14" t="s">
        <v>293</v>
      </c>
      <c r="C306" s="14" t="s">
        <v>285</v>
      </c>
      <c r="D306" s="9" t="s">
        <v>131</v>
      </c>
      <c r="E306" s="9" t="s">
        <v>334</v>
      </c>
      <c r="F306" s="9" t="s">
        <v>262</v>
      </c>
      <c r="G306" s="12">
        <v>200</v>
      </c>
      <c r="H306" s="15">
        <v>200</v>
      </c>
      <c r="I306" s="15">
        <f t="shared" si="14"/>
        <v>100</v>
      </c>
    </row>
    <row r="307" spans="1:27" ht="63" x14ac:dyDescent="0.25">
      <c r="A307" s="19" t="s">
        <v>335</v>
      </c>
      <c r="B307" s="14" t="s">
        <v>293</v>
      </c>
      <c r="C307" s="14" t="s">
        <v>285</v>
      </c>
      <c r="D307" s="9" t="s">
        <v>131</v>
      </c>
      <c r="E307" s="9" t="s">
        <v>336</v>
      </c>
      <c r="F307" s="9"/>
      <c r="G307" s="12">
        <v>676</v>
      </c>
      <c r="H307" s="15">
        <f>H308</f>
        <v>676</v>
      </c>
      <c r="I307" s="15">
        <f t="shared" si="14"/>
        <v>100</v>
      </c>
    </row>
    <row r="308" spans="1:27" ht="63" x14ac:dyDescent="0.25">
      <c r="A308" s="19" t="s">
        <v>304</v>
      </c>
      <c r="B308" s="14" t="s">
        <v>293</v>
      </c>
      <c r="C308" s="14" t="s">
        <v>285</v>
      </c>
      <c r="D308" s="9" t="s">
        <v>131</v>
      </c>
      <c r="E308" s="9" t="s">
        <v>336</v>
      </c>
      <c r="F308" s="9" t="s">
        <v>262</v>
      </c>
      <c r="G308" s="12">
        <v>676</v>
      </c>
      <c r="H308" s="15">
        <v>676</v>
      </c>
      <c r="I308" s="15">
        <f t="shared" si="14"/>
        <v>100</v>
      </c>
    </row>
    <row r="309" spans="1:27" ht="63" x14ac:dyDescent="0.25">
      <c r="A309" s="19" t="s">
        <v>337</v>
      </c>
      <c r="B309" s="14" t="s">
        <v>293</v>
      </c>
      <c r="C309" s="14" t="s">
        <v>285</v>
      </c>
      <c r="D309" s="9" t="s">
        <v>131</v>
      </c>
      <c r="E309" s="9" t="s">
        <v>338</v>
      </c>
      <c r="F309" s="9"/>
      <c r="G309" s="12">
        <v>190</v>
      </c>
      <c r="H309" s="15">
        <f>H310</f>
        <v>190</v>
      </c>
      <c r="I309" s="15">
        <f t="shared" ref="I309:I370" si="16">H309/G309*100</f>
        <v>100</v>
      </c>
    </row>
    <row r="310" spans="1:27" ht="63" x14ac:dyDescent="0.25">
      <c r="A310" s="19" t="s">
        <v>304</v>
      </c>
      <c r="B310" s="14" t="s">
        <v>293</v>
      </c>
      <c r="C310" s="14" t="s">
        <v>285</v>
      </c>
      <c r="D310" s="9" t="s">
        <v>131</v>
      </c>
      <c r="E310" s="9" t="s">
        <v>338</v>
      </c>
      <c r="F310" s="9" t="s">
        <v>262</v>
      </c>
      <c r="G310" s="12">
        <v>190</v>
      </c>
      <c r="H310" s="15">
        <v>190</v>
      </c>
      <c r="I310" s="15">
        <f t="shared" si="16"/>
        <v>100</v>
      </c>
    </row>
    <row r="311" spans="1:27" ht="63" x14ac:dyDescent="0.25">
      <c r="A311" s="19" t="s">
        <v>339</v>
      </c>
      <c r="B311" s="14" t="s">
        <v>293</v>
      </c>
      <c r="C311" s="14" t="s">
        <v>285</v>
      </c>
      <c r="D311" s="9" t="s">
        <v>131</v>
      </c>
      <c r="E311" s="9" t="s">
        <v>340</v>
      </c>
      <c r="F311" s="9"/>
      <c r="G311" s="12">
        <v>400</v>
      </c>
      <c r="H311" s="15">
        <f>H312</f>
        <v>400</v>
      </c>
      <c r="I311" s="15">
        <f t="shared" si="16"/>
        <v>100</v>
      </c>
    </row>
    <row r="312" spans="1:27" ht="63" x14ac:dyDescent="0.25">
      <c r="A312" s="19" t="s">
        <v>304</v>
      </c>
      <c r="B312" s="14" t="s">
        <v>293</v>
      </c>
      <c r="C312" s="14" t="s">
        <v>285</v>
      </c>
      <c r="D312" s="9" t="s">
        <v>131</v>
      </c>
      <c r="E312" s="9" t="s">
        <v>340</v>
      </c>
      <c r="F312" s="9" t="s">
        <v>262</v>
      </c>
      <c r="G312" s="12">
        <v>400</v>
      </c>
      <c r="H312" s="15">
        <v>400</v>
      </c>
      <c r="I312" s="15">
        <f t="shared" si="16"/>
        <v>100</v>
      </c>
    </row>
    <row r="313" spans="1:27" ht="63" x14ac:dyDescent="0.25">
      <c r="A313" s="19" t="s">
        <v>341</v>
      </c>
      <c r="B313" s="14" t="s">
        <v>293</v>
      </c>
      <c r="C313" s="14" t="s">
        <v>285</v>
      </c>
      <c r="D313" s="9" t="s">
        <v>131</v>
      </c>
      <c r="E313" s="9" t="s">
        <v>342</v>
      </c>
      <c r="F313" s="9"/>
      <c r="G313" s="18">
        <v>463.57894999999996</v>
      </c>
      <c r="H313" s="45">
        <f>H314</f>
        <v>463.57895000000002</v>
      </c>
      <c r="I313" s="45">
        <f t="shared" si="16"/>
        <v>100.00000000000003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63" x14ac:dyDescent="0.25">
      <c r="A314" s="19" t="s">
        <v>304</v>
      </c>
      <c r="B314" s="14" t="s">
        <v>293</v>
      </c>
      <c r="C314" s="14" t="s">
        <v>285</v>
      </c>
      <c r="D314" s="9" t="s">
        <v>131</v>
      </c>
      <c r="E314" s="9" t="s">
        <v>342</v>
      </c>
      <c r="F314" s="9" t="s">
        <v>262</v>
      </c>
      <c r="G314" s="18">
        <v>463.57894999999996</v>
      </c>
      <c r="H314" s="45">
        <v>463.57895000000002</v>
      </c>
      <c r="I314" s="45">
        <f t="shared" si="16"/>
        <v>100.00000000000003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31.5" x14ac:dyDescent="0.25">
      <c r="A315" s="24" t="s">
        <v>343</v>
      </c>
      <c r="B315" s="14" t="s">
        <v>293</v>
      </c>
      <c r="C315" s="9" t="s">
        <v>285</v>
      </c>
      <c r="D315" s="9" t="s">
        <v>131</v>
      </c>
      <c r="E315" s="9" t="s">
        <v>344</v>
      </c>
      <c r="F315" s="9"/>
      <c r="G315" s="12">
        <v>11898.08158</v>
      </c>
      <c r="H315" s="15">
        <f>H316+H318+H320+H322+H324+H327+H329+H333+H331</f>
        <v>11699.425580000001</v>
      </c>
      <c r="I315" s="15">
        <f t="shared" si="16"/>
        <v>98.330352681948924</v>
      </c>
    </row>
    <row r="316" spans="1:27" ht="63" x14ac:dyDescent="0.25">
      <c r="A316" s="16" t="s">
        <v>345</v>
      </c>
      <c r="B316" s="14" t="s">
        <v>293</v>
      </c>
      <c r="C316" s="9" t="s">
        <v>285</v>
      </c>
      <c r="D316" s="9" t="s">
        <v>131</v>
      </c>
      <c r="E316" s="9" t="s">
        <v>346</v>
      </c>
      <c r="F316" s="9"/>
      <c r="G316" s="12">
        <v>4785.55</v>
      </c>
      <c r="H316" s="15">
        <f>H317</f>
        <v>4785.55</v>
      </c>
      <c r="I316" s="15">
        <f t="shared" si="16"/>
        <v>100</v>
      </c>
    </row>
    <row r="317" spans="1:27" ht="63" x14ac:dyDescent="0.25">
      <c r="A317" s="16" t="s">
        <v>261</v>
      </c>
      <c r="B317" s="14" t="s">
        <v>293</v>
      </c>
      <c r="C317" s="9" t="s">
        <v>285</v>
      </c>
      <c r="D317" s="9" t="s">
        <v>131</v>
      </c>
      <c r="E317" s="9" t="s">
        <v>346</v>
      </c>
      <c r="F317" s="9" t="s">
        <v>262</v>
      </c>
      <c r="G317" s="12">
        <v>4785.55</v>
      </c>
      <c r="H317" s="15">
        <v>4785.55</v>
      </c>
      <c r="I317" s="15">
        <f t="shared" si="16"/>
        <v>100</v>
      </c>
    </row>
    <row r="318" spans="1:27" ht="47.25" x14ac:dyDescent="0.25">
      <c r="A318" s="16" t="s">
        <v>347</v>
      </c>
      <c r="B318" s="14" t="s">
        <v>293</v>
      </c>
      <c r="C318" s="9" t="s">
        <v>285</v>
      </c>
      <c r="D318" s="9" t="s">
        <v>131</v>
      </c>
      <c r="E318" s="9" t="s">
        <v>348</v>
      </c>
      <c r="F318" s="9"/>
      <c r="G318" s="12">
        <v>705.1</v>
      </c>
      <c r="H318" s="15">
        <f>H319</f>
        <v>705.1</v>
      </c>
      <c r="I318" s="15">
        <f t="shared" si="16"/>
        <v>100</v>
      </c>
    </row>
    <row r="319" spans="1:27" ht="63" x14ac:dyDescent="0.25">
      <c r="A319" s="16" t="s">
        <v>261</v>
      </c>
      <c r="B319" s="14" t="s">
        <v>293</v>
      </c>
      <c r="C319" s="9" t="s">
        <v>285</v>
      </c>
      <c r="D319" s="9" t="s">
        <v>131</v>
      </c>
      <c r="E319" s="9" t="s">
        <v>348</v>
      </c>
      <c r="F319" s="9" t="s">
        <v>262</v>
      </c>
      <c r="G319" s="12">
        <v>705.1</v>
      </c>
      <c r="H319" s="15">
        <v>705.1</v>
      </c>
      <c r="I319" s="15">
        <f t="shared" si="16"/>
        <v>100</v>
      </c>
    </row>
    <row r="320" spans="1:27" ht="63" x14ac:dyDescent="0.25">
      <c r="A320" s="16" t="s">
        <v>349</v>
      </c>
      <c r="B320" s="14" t="s">
        <v>293</v>
      </c>
      <c r="C320" s="9" t="s">
        <v>285</v>
      </c>
      <c r="D320" s="9" t="s">
        <v>131</v>
      </c>
      <c r="E320" s="9" t="s">
        <v>350</v>
      </c>
      <c r="F320" s="9"/>
      <c r="G320" s="12">
        <v>36</v>
      </c>
      <c r="H320" s="15">
        <f>H321</f>
        <v>36</v>
      </c>
      <c r="I320" s="15">
        <f t="shared" si="16"/>
        <v>100</v>
      </c>
    </row>
    <row r="321" spans="1:27" ht="63" x14ac:dyDescent="0.25">
      <c r="A321" s="16" t="s">
        <v>261</v>
      </c>
      <c r="B321" s="14" t="s">
        <v>293</v>
      </c>
      <c r="C321" s="9" t="s">
        <v>285</v>
      </c>
      <c r="D321" s="9" t="s">
        <v>131</v>
      </c>
      <c r="E321" s="9" t="s">
        <v>350</v>
      </c>
      <c r="F321" s="9" t="s">
        <v>262</v>
      </c>
      <c r="G321" s="12">
        <v>36</v>
      </c>
      <c r="H321" s="15">
        <v>36</v>
      </c>
      <c r="I321" s="15">
        <f t="shared" si="16"/>
        <v>100</v>
      </c>
    </row>
    <row r="322" spans="1:27" ht="63" x14ac:dyDescent="0.25">
      <c r="A322" s="16" t="s">
        <v>351</v>
      </c>
      <c r="B322" s="14" t="s">
        <v>293</v>
      </c>
      <c r="C322" s="9" t="s">
        <v>285</v>
      </c>
      <c r="D322" s="9" t="s">
        <v>131</v>
      </c>
      <c r="E322" s="9" t="s">
        <v>352</v>
      </c>
      <c r="F322" s="9"/>
      <c r="G322" s="12">
        <v>300</v>
      </c>
      <c r="H322" s="15">
        <f>H323</f>
        <v>300</v>
      </c>
      <c r="I322" s="15">
        <f t="shared" si="16"/>
        <v>100</v>
      </c>
    </row>
    <row r="323" spans="1:27" ht="63" x14ac:dyDescent="0.25">
      <c r="A323" s="16" t="s">
        <v>261</v>
      </c>
      <c r="B323" s="14" t="s">
        <v>293</v>
      </c>
      <c r="C323" s="9" t="s">
        <v>285</v>
      </c>
      <c r="D323" s="9" t="s">
        <v>131</v>
      </c>
      <c r="E323" s="9" t="s">
        <v>352</v>
      </c>
      <c r="F323" s="9" t="s">
        <v>262</v>
      </c>
      <c r="G323" s="12">
        <v>300</v>
      </c>
      <c r="H323" s="15">
        <v>300</v>
      </c>
      <c r="I323" s="15">
        <f t="shared" si="16"/>
        <v>100</v>
      </c>
    </row>
    <row r="324" spans="1:27" ht="63" x14ac:dyDescent="0.25">
      <c r="A324" s="16" t="s">
        <v>353</v>
      </c>
      <c r="B324" s="14" t="s">
        <v>293</v>
      </c>
      <c r="C324" s="9" t="s">
        <v>285</v>
      </c>
      <c r="D324" s="9" t="s">
        <v>131</v>
      </c>
      <c r="E324" s="9" t="s">
        <v>354</v>
      </c>
      <c r="F324" s="9"/>
      <c r="G324" s="12">
        <v>2632.58</v>
      </c>
      <c r="H324" s="15">
        <f>H325+H326</f>
        <v>2433.924</v>
      </c>
      <c r="I324" s="15">
        <f t="shared" si="16"/>
        <v>92.453942520265301</v>
      </c>
    </row>
    <row r="325" spans="1:27" ht="63" x14ac:dyDescent="0.25">
      <c r="A325" s="16" t="s">
        <v>304</v>
      </c>
      <c r="B325" s="14" t="s">
        <v>293</v>
      </c>
      <c r="C325" s="9" t="s">
        <v>285</v>
      </c>
      <c r="D325" s="9" t="s">
        <v>131</v>
      </c>
      <c r="E325" s="9" t="s">
        <v>354</v>
      </c>
      <c r="F325" s="9" t="s">
        <v>262</v>
      </c>
      <c r="G325" s="12">
        <v>532.58000000000004</v>
      </c>
      <c r="H325" s="15">
        <v>532.58000000000004</v>
      </c>
      <c r="I325" s="15">
        <f t="shared" si="16"/>
        <v>100</v>
      </c>
    </row>
    <row r="326" spans="1:27" ht="31.5" x14ac:dyDescent="0.25">
      <c r="A326" s="16" t="s">
        <v>355</v>
      </c>
      <c r="B326" s="14" t="s">
        <v>293</v>
      </c>
      <c r="C326" s="9" t="s">
        <v>285</v>
      </c>
      <c r="D326" s="9" t="s">
        <v>131</v>
      </c>
      <c r="E326" s="9" t="s">
        <v>354</v>
      </c>
      <c r="F326" s="9" t="s">
        <v>356</v>
      </c>
      <c r="G326" s="12">
        <v>2100</v>
      </c>
      <c r="H326" s="15">
        <v>1901.3440000000001</v>
      </c>
      <c r="I326" s="15">
        <f t="shared" si="16"/>
        <v>90.540190476190475</v>
      </c>
    </row>
    <row r="327" spans="1:27" ht="63" x14ac:dyDescent="0.25">
      <c r="A327" s="16" t="s">
        <v>357</v>
      </c>
      <c r="B327" s="14" t="s">
        <v>293</v>
      </c>
      <c r="C327" s="9" t="s">
        <v>285</v>
      </c>
      <c r="D327" s="9" t="s">
        <v>131</v>
      </c>
      <c r="E327" s="9" t="s">
        <v>358</v>
      </c>
      <c r="F327" s="9"/>
      <c r="G327" s="12">
        <v>477.42</v>
      </c>
      <c r="H327" s="15">
        <f>H328</f>
        <v>477.42</v>
      </c>
      <c r="I327" s="15">
        <f t="shared" si="16"/>
        <v>100</v>
      </c>
    </row>
    <row r="328" spans="1:27" ht="63" x14ac:dyDescent="0.25">
      <c r="A328" s="16" t="s">
        <v>304</v>
      </c>
      <c r="B328" s="14" t="s">
        <v>293</v>
      </c>
      <c r="C328" s="9" t="s">
        <v>285</v>
      </c>
      <c r="D328" s="9" t="s">
        <v>131</v>
      </c>
      <c r="E328" s="9" t="s">
        <v>358</v>
      </c>
      <c r="F328" s="9" t="s">
        <v>262</v>
      </c>
      <c r="G328" s="12">
        <v>477.42</v>
      </c>
      <c r="H328" s="15">
        <v>477.42</v>
      </c>
      <c r="I328" s="15">
        <f t="shared" si="16"/>
        <v>100</v>
      </c>
    </row>
    <row r="329" spans="1:27" ht="63" x14ac:dyDescent="0.25">
      <c r="A329" s="19" t="s">
        <v>359</v>
      </c>
      <c r="B329" s="14" t="s">
        <v>293</v>
      </c>
      <c r="C329" s="9" t="s">
        <v>285</v>
      </c>
      <c r="D329" s="9" t="s">
        <v>131</v>
      </c>
      <c r="E329" s="9" t="s">
        <v>360</v>
      </c>
      <c r="F329" s="9"/>
      <c r="G329" s="12">
        <v>2108.8000000000002</v>
      </c>
      <c r="H329" s="15">
        <f>H330</f>
        <v>2108.8000000000002</v>
      </c>
      <c r="I329" s="15">
        <f t="shared" si="16"/>
        <v>100</v>
      </c>
    </row>
    <row r="330" spans="1:27" ht="63" x14ac:dyDescent="0.25">
      <c r="A330" s="16" t="s">
        <v>304</v>
      </c>
      <c r="B330" s="14" t="s">
        <v>293</v>
      </c>
      <c r="C330" s="9" t="s">
        <v>285</v>
      </c>
      <c r="D330" s="9" t="s">
        <v>131</v>
      </c>
      <c r="E330" s="9" t="s">
        <v>360</v>
      </c>
      <c r="F330" s="9" t="s">
        <v>262</v>
      </c>
      <c r="G330" s="12">
        <v>2108.8000000000002</v>
      </c>
      <c r="H330" s="15">
        <v>2108.8000000000002</v>
      </c>
      <c r="I330" s="15">
        <f t="shared" si="16"/>
        <v>100</v>
      </c>
      <c r="K330" s="4"/>
    </row>
    <row r="331" spans="1:27" ht="78.75" x14ac:dyDescent="0.25">
      <c r="A331" s="16" t="s">
        <v>361</v>
      </c>
      <c r="B331" s="14" t="s">
        <v>293</v>
      </c>
      <c r="C331" s="9" t="s">
        <v>285</v>
      </c>
      <c r="D331" s="9" t="s">
        <v>131</v>
      </c>
      <c r="E331" s="9" t="s">
        <v>362</v>
      </c>
      <c r="F331" s="9"/>
      <c r="G331" s="12">
        <v>300</v>
      </c>
      <c r="H331" s="15">
        <f>H332</f>
        <v>300</v>
      </c>
      <c r="I331" s="15">
        <f t="shared" si="16"/>
        <v>100</v>
      </c>
      <c r="K331" s="4"/>
    </row>
    <row r="332" spans="1:27" ht="31.5" x14ac:dyDescent="0.25">
      <c r="A332" s="16" t="s">
        <v>355</v>
      </c>
      <c r="B332" s="14" t="s">
        <v>293</v>
      </c>
      <c r="C332" s="9" t="s">
        <v>285</v>
      </c>
      <c r="D332" s="9" t="s">
        <v>131</v>
      </c>
      <c r="E332" s="9" t="s">
        <v>362</v>
      </c>
      <c r="F332" s="9" t="s">
        <v>356</v>
      </c>
      <c r="G332" s="12">
        <v>300</v>
      </c>
      <c r="H332" s="15">
        <v>300</v>
      </c>
      <c r="I332" s="15">
        <f t="shared" si="16"/>
        <v>100</v>
      </c>
      <c r="K332" s="4"/>
    </row>
    <row r="333" spans="1:27" ht="63" x14ac:dyDescent="0.25">
      <c r="A333" s="19" t="s">
        <v>363</v>
      </c>
      <c r="B333" s="14" t="s">
        <v>293</v>
      </c>
      <c r="C333" s="14" t="s">
        <v>285</v>
      </c>
      <c r="D333" s="9" t="s">
        <v>131</v>
      </c>
      <c r="E333" s="9" t="s">
        <v>364</v>
      </c>
      <c r="F333" s="9"/>
      <c r="G333" s="18">
        <v>552.63157999999999</v>
      </c>
      <c r="H333" s="18">
        <v>552.63157999999999</v>
      </c>
      <c r="I333" s="45">
        <f t="shared" si="16"/>
        <v>100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63" x14ac:dyDescent="0.25">
      <c r="A334" s="19" t="s">
        <v>304</v>
      </c>
      <c r="B334" s="14" t="s">
        <v>293</v>
      </c>
      <c r="C334" s="14" t="s">
        <v>285</v>
      </c>
      <c r="D334" s="9" t="s">
        <v>131</v>
      </c>
      <c r="E334" s="9" t="s">
        <v>364</v>
      </c>
      <c r="F334" s="9" t="s">
        <v>262</v>
      </c>
      <c r="G334" s="18">
        <v>552.63157999999999</v>
      </c>
      <c r="H334" s="18">
        <v>552.63157999999999</v>
      </c>
      <c r="I334" s="45">
        <f t="shared" si="16"/>
        <v>100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78.75" x14ac:dyDescent="0.25">
      <c r="A335" s="16" t="s">
        <v>365</v>
      </c>
      <c r="B335" s="14" t="s">
        <v>293</v>
      </c>
      <c r="C335" s="9" t="s">
        <v>285</v>
      </c>
      <c r="D335" s="9" t="s">
        <v>131</v>
      </c>
      <c r="E335" s="9" t="s">
        <v>366</v>
      </c>
      <c r="F335" s="9"/>
      <c r="G335" s="12">
        <v>1821.3117</v>
      </c>
      <c r="H335" s="12">
        <f>H343+H336</f>
        <v>1821.3117</v>
      </c>
      <c r="I335" s="12">
        <f t="shared" si="16"/>
        <v>100</v>
      </c>
    </row>
    <row r="336" spans="1:27" ht="47.25" x14ac:dyDescent="0.25">
      <c r="A336" s="19" t="s">
        <v>143</v>
      </c>
      <c r="B336" s="14" t="s">
        <v>293</v>
      </c>
      <c r="C336" s="9" t="s">
        <v>285</v>
      </c>
      <c r="D336" s="9" t="s">
        <v>131</v>
      </c>
      <c r="E336" s="9" t="s">
        <v>144</v>
      </c>
      <c r="F336" s="9"/>
      <c r="G336" s="12">
        <v>192.29169999999999</v>
      </c>
      <c r="H336" s="18">
        <f>H340+H337</f>
        <v>192.29169999999999</v>
      </c>
      <c r="I336" s="18">
        <f t="shared" si="16"/>
        <v>100</v>
      </c>
    </row>
    <row r="337" spans="1:11" ht="63" x14ac:dyDescent="0.25">
      <c r="A337" s="19" t="s">
        <v>367</v>
      </c>
      <c r="B337" s="14" t="s">
        <v>293</v>
      </c>
      <c r="C337" s="9" t="s">
        <v>285</v>
      </c>
      <c r="D337" s="9" t="s">
        <v>131</v>
      </c>
      <c r="E337" s="9" t="s">
        <v>368</v>
      </c>
      <c r="F337" s="9"/>
      <c r="G337" s="12">
        <v>142.29169999999999</v>
      </c>
      <c r="H337" s="18">
        <f>H338</f>
        <v>142.29169999999999</v>
      </c>
      <c r="I337" s="18">
        <f t="shared" si="16"/>
        <v>100</v>
      </c>
    </row>
    <row r="338" spans="1:11" ht="63" x14ac:dyDescent="0.25">
      <c r="A338" s="19" t="s">
        <v>369</v>
      </c>
      <c r="B338" s="14" t="s">
        <v>293</v>
      </c>
      <c r="C338" s="9" t="s">
        <v>285</v>
      </c>
      <c r="D338" s="9" t="s">
        <v>131</v>
      </c>
      <c r="E338" s="9" t="s">
        <v>370</v>
      </c>
      <c r="F338" s="9"/>
      <c r="G338" s="12">
        <v>142.29169999999999</v>
      </c>
      <c r="H338" s="18">
        <f>H339</f>
        <v>142.29169999999999</v>
      </c>
      <c r="I338" s="18">
        <f t="shared" si="16"/>
        <v>100</v>
      </c>
    </row>
    <row r="339" spans="1:11" ht="31.5" x14ac:dyDescent="0.25">
      <c r="A339" s="16" t="s">
        <v>355</v>
      </c>
      <c r="B339" s="14" t="s">
        <v>293</v>
      </c>
      <c r="C339" s="9" t="s">
        <v>285</v>
      </c>
      <c r="D339" s="9" t="s">
        <v>131</v>
      </c>
      <c r="E339" s="9" t="s">
        <v>370</v>
      </c>
      <c r="F339" s="9" t="s">
        <v>356</v>
      </c>
      <c r="G339" s="12">
        <v>142.29169999999999</v>
      </c>
      <c r="H339" s="12">
        <v>142.29169999999999</v>
      </c>
      <c r="I339" s="18">
        <f t="shared" si="16"/>
        <v>100</v>
      </c>
    </row>
    <row r="340" spans="1:11" ht="63" x14ac:dyDescent="0.25">
      <c r="A340" s="16" t="s">
        <v>371</v>
      </c>
      <c r="B340" s="14" t="s">
        <v>293</v>
      </c>
      <c r="C340" s="9" t="s">
        <v>285</v>
      </c>
      <c r="D340" s="9" t="s">
        <v>131</v>
      </c>
      <c r="E340" s="9" t="s">
        <v>372</v>
      </c>
      <c r="F340" s="9"/>
      <c r="G340" s="12">
        <v>50</v>
      </c>
      <c r="H340" s="18">
        <f>H341</f>
        <v>50</v>
      </c>
      <c r="I340" s="18">
        <f t="shared" si="16"/>
        <v>100</v>
      </c>
    </row>
    <row r="341" spans="1:11" customFormat="1" ht="63" x14ac:dyDescent="0.25">
      <c r="A341" s="16" t="s">
        <v>373</v>
      </c>
      <c r="B341" s="14" t="s">
        <v>293</v>
      </c>
      <c r="C341" s="9" t="s">
        <v>285</v>
      </c>
      <c r="D341" s="9" t="s">
        <v>131</v>
      </c>
      <c r="E341" s="9" t="s">
        <v>374</v>
      </c>
      <c r="F341" s="9"/>
      <c r="G341" s="12">
        <v>50</v>
      </c>
      <c r="H341" s="18">
        <f>H342</f>
        <v>50</v>
      </c>
      <c r="I341" s="18">
        <f t="shared" si="16"/>
        <v>100</v>
      </c>
      <c r="J341" s="2"/>
      <c r="K341" s="2"/>
    </row>
    <row r="342" spans="1:11" customFormat="1" ht="63" x14ac:dyDescent="0.25">
      <c r="A342" s="16" t="s">
        <v>261</v>
      </c>
      <c r="B342" s="14" t="s">
        <v>293</v>
      </c>
      <c r="C342" s="9" t="s">
        <v>285</v>
      </c>
      <c r="D342" s="9" t="s">
        <v>131</v>
      </c>
      <c r="E342" s="9" t="s">
        <v>374</v>
      </c>
      <c r="F342" s="9" t="s">
        <v>262</v>
      </c>
      <c r="G342" s="12">
        <v>50</v>
      </c>
      <c r="H342" s="15">
        <v>50</v>
      </c>
      <c r="I342" s="12">
        <f t="shared" si="16"/>
        <v>100</v>
      </c>
      <c r="J342" s="2"/>
      <c r="K342" s="2"/>
    </row>
    <row r="343" spans="1:11" customFormat="1" ht="47.25" x14ac:dyDescent="0.25">
      <c r="A343" s="16" t="s">
        <v>95</v>
      </c>
      <c r="B343" s="14" t="s">
        <v>293</v>
      </c>
      <c r="C343" s="9" t="s">
        <v>285</v>
      </c>
      <c r="D343" s="9" t="s">
        <v>131</v>
      </c>
      <c r="E343" s="9" t="s">
        <v>375</v>
      </c>
      <c r="F343" s="9"/>
      <c r="G343" s="12">
        <v>1629.02</v>
      </c>
      <c r="H343" s="12">
        <f>H344</f>
        <v>1629.02</v>
      </c>
      <c r="I343" s="12">
        <f t="shared" si="16"/>
        <v>100</v>
      </c>
      <c r="J343" s="2"/>
      <c r="K343" s="2"/>
    </row>
    <row r="344" spans="1:11" customFormat="1" ht="63" x14ac:dyDescent="0.25">
      <c r="A344" s="16" t="s">
        <v>376</v>
      </c>
      <c r="B344" s="14" t="s">
        <v>293</v>
      </c>
      <c r="C344" s="9" t="s">
        <v>285</v>
      </c>
      <c r="D344" s="9" t="s">
        <v>131</v>
      </c>
      <c r="E344" s="9" t="s">
        <v>377</v>
      </c>
      <c r="F344" s="9"/>
      <c r="G344" s="12">
        <v>1629.02</v>
      </c>
      <c r="H344" s="12">
        <f>H345+H347+H349</f>
        <v>1629.02</v>
      </c>
      <c r="I344" s="12">
        <f t="shared" si="16"/>
        <v>100</v>
      </c>
      <c r="J344" s="2"/>
      <c r="K344" s="2"/>
    </row>
    <row r="345" spans="1:11" customFormat="1" ht="94.5" x14ac:dyDescent="0.25">
      <c r="A345" s="19" t="s">
        <v>378</v>
      </c>
      <c r="B345" s="14" t="s">
        <v>293</v>
      </c>
      <c r="C345" s="9" t="s">
        <v>285</v>
      </c>
      <c r="D345" s="9" t="s">
        <v>131</v>
      </c>
      <c r="E345" s="9" t="s">
        <v>379</v>
      </c>
      <c r="F345" s="9"/>
      <c r="G345" s="12">
        <v>1529.02</v>
      </c>
      <c r="H345" s="15">
        <f>H346</f>
        <v>1529.02</v>
      </c>
      <c r="I345" s="12">
        <f t="shared" si="16"/>
        <v>100</v>
      </c>
      <c r="J345" s="2"/>
      <c r="K345" s="2"/>
    </row>
    <row r="346" spans="1:11" customFormat="1" ht="63" x14ac:dyDescent="0.25">
      <c r="A346" s="16" t="s">
        <v>261</v>
      </c>
      <c r="B346" s="14" t="s">
        <v>293</v>
      </c>
      <c r="C346" s="9" t="s">
        <v>285</v>
      </c>
      <c r="D346" s="9" t="s">
        <v>131</v>
      </c>
      <c r="E346" s="9" t="s">
        <v>379</v>
      </c>
      <c r="F346" s="9" t="s">
        <v>262</v>
      </c>
      <c r="G346" s="12">
        <v>1529.02</v>
      </c>
      <c r="H346" s="15">
        <v>1529.02</v>
      </c>
      <c r="I346" s="12">
        <f t="shared" si="16"/>
        <v>100</v>
      </c>
      <c r="J346" s="2"/>
      <c r="K346" s="2"/>
    </row>
    <row r="347" spans="1:11" customFormat="1" ht="94.5" x14ac:dyDescent="0.25">
      <c r="A347" s="16" t="s">
        <v>380</v>
      </c>
      <c r="B347" s="14" t="s">
        <v>293</v>
      </c>
      <c r="C347" s="9" t="s">
        <v>285</v>
      </c>
      <c r="D347" s="9" t="s">
        <v>131</v>
      </c>
      <c r="E347" s="9" t="s">
        <v>381</v>
      </c>
      <c r="F347" s="9"/>
      <c r="G347" s="12">
        <v>40</v>
      </c>
      <c r="H347" s="12">
        <f>H348</f>
        <v>40</v>
      </c>
      <c r="I347" s="12">
        <f t="shared" si="16"/>
        <v>100</v>
      </c>
      <c r="J347" s="2"/>
      <c r="K347" s="2"/>
    </row>
    <row r="348" spans="1:11" customFormat="1" ht="63" x14ac:dyDescent="0.25">
      <c r="A348" s="16" t="s">
        <v>261</v>
      </c>
      <c r="B348" s="14" t="s">
        <v>293</v>
      </c>
      <c r="C348" s="9" t="s">
        <v>285</v>
      </c>
      <c r="D348" s="9" t="s">
        <v>131</v>
      </c>
      <c r="E348" s="9" t="s">
        <v>381</v>
      </c>
      <c r="F348" s="9" t="s">
        <v>262</v>
      </c>
      <c r="G348" s="12">
        <v>40</v>
      </c>
      <c r="H348" s="15">
        <v>40</v>
      </c>
      <c r="I348" s="12">
        <f t="shared" si="16"/>
        <v>100</v>
      </c>
      <c r="J348" s="2"/>
      <c r="K348" s="2"/>
    </row>
    <row r="349" spans="1:11" customFormat="1" ht="94.5" x14ac:dyDescent="0.25">
      <c r="A349" s="19" t="s">
        <v>382</v>
      </c>
      <c r="B349" s="14" t="s">
        <v>293</v>
      </c>
      <c r="C349" s="9" t="s">
        <v>285</v>
      </c>
      <c r="D349" s="9" t="s">
        <v>131</v>
      </c>
      <c r="E349" s="9" t="s">
        <v>383</v>
      </c>
      <c r="F349" s="9"/>
      <c r="G349" s="12">
        <v>60</v>
      </c>
      <c r="H349" s="15">
        <f>H350</f>
        <v>60</v>
      </c>
      <c r="I349" s="12">
        <f t="shared" si="16"/>
        <v>100</v>
      </c>
      <c r="J349" s="2"/>
      <c r="K349" s="2"/>
    </row>
    <row r="350" spans="1:11" s="4" customFormat="1" ht="63" x14ac:dyDescent="0.25">
      <c r="A350" s="16" t="s">
        <v>261</v>
      </c>
      <c r="B350" s="14" t="s">
        <v>293</v>
      </c>
      <c r="C350" s="9" t="s">
        <v>285</v>
      </c>
      <c r="D350" s="9" t="s">
        <v>131</v>
      </c>
      <c r="E350" s="9" t="s">
        <v>383</v>
      </c>
      <c r="F350" s="9" t="s">
        <v>262</v>
      </c>
      <c r="G350" s="12">
        <v>60</v>
      </c>
      <c r="H350" s="15">
        <v>60</v>
      </c>
      <c r="I350" s="12">
        <f t="shared" si="16"/>
        <v>100</v>
      </c>
      <c r="K350" s="2"/>
    </row>
    <row r="351" spans="1:11" customFormat="1" x14ac:dyDescent="0.25">
      <c r="A351" s="16" t="s">
        <v>384</v>
      </c>
      <c r="B351" s="14" t="s">
        <v>293</v>
      </c>
      <c r="C351" s="9" t="s">
        <v>285</v>
      </c>
      <c r="D351" s="9" t="s">
        <v>285</v>
      </c>
      <c r="E351" s="9"/>
      <c r="F351" s="9"/>
      <c r="G351" s="12">
        <v>345</v>
      </c>
      <c r="H351" s="15">
        <f t="shared" ref="H351:H354" si="17">H352</f>
        <v>344.82900000000001</v>
      </c>
      <c r="I351" s="15">
        <f t="shared" si="16"/>
        <v>99.950434782608696</v>
      </c>
      <c r="J351" s="2"/>
      <c r="K351" s="2"/>
    </row>
    <row r="352" spans="1:11" customFormat="1" ht="94.5" x14ac:dyDescent="0.25">
      <c r="A352" s="16" t="s">
        <v>296</v>
      </c>
      <c r="B352" s="14" t="s">
        <v>293</v>
      </c>
      <c r="C352" s="9" t="s">
        <v>285</v>
      </c>
      <c r="D352" s="9" t="s">
        <v>285</v>
      </c>
      <c r="E352" s="9" t="s">
        <v>297</v>
      </c>
      <c r="F352" s="9"/>
      <c r="G352" s="12">
        <v>345</v>
      </c>
      <c r="H352" s="15">
        <f t="shared" si="17"/>
        <v>344.82900000000001</v>
      </c>
      <c r="I352" s="15">
        <f t="shared" si="16"/>
        <v>99.950434782608696</v>
      </c>
      <c r="J352" s="2"/>
      <c r="K352" s="2"/>
    </row>
    <row r="353" spans="1:11" customFormat="1" ht="47.25" x14ac:dyDescent="0.25">
      <c r="A353" s="16" t="s">
        <v>385</v>
      </c>
      <c r="B353" s="14" t="s">
        <v>293</v>
      </c>
      <c r="C353" s="9" t="s">
        <v>285</v>
      </c>
      <c r="D353" s="9" t="s">
        <v>285</v>
      </c>
      <c r="E353" s="9" t="s">
        <v>386</v>
      </c>
      <c r="F353" s="9"/>
      <c r="G353" s="12">
        <v>345</v>
      </c>
      <c r="H353" s="15">
        <f t="shared" si="17"/>
        <v>344.82900000000001</v>
      </c>
      <c r="I353" s="15">
        <f t="shared" si="16"/>
        <v>99.950434782608696</v>
      </c>
      <c r="J353" s="2"/>
      <c r="K353" s="2"/>
    </row>
    <row r="354" spans="1:11" customFormat="1" ht="63" x14ac:dyDescent="0.25">
      <c r="A354" s="24" t="s">
        <v>387</v>
      </c>
      <c r="B354" s="14" t="s">
        <v>293</v>
      </c>
      <c r="C354" s="9" t="s">
        <v>285</v>
      </c>
      <c r="D354" s="9" t="s">
        <v>285</v>
      </c>
      <c r="E354" s="9" t="s">
        <v>388</v>
      </c>
      <c r="F354" s="9"/>
      <c r="G354" s="12">
        <v>345</v>
      </c>
      <c r="H354" s="15">
        <f t="shared" si="17"/>
        <v>344.82900000000001</v>
      </c>
      <c r="I354" s="15">
        <f t="shared" si="16"/>
        <v>99.950434782608696</v>
      </c>
      <c r="J354" s="2"/>
      <c r="K354" s="2"/>
    </row>
    <row r="355" spans="1:11" customFormat="1" x14ac:dyDescent="0.25">
      <c r="A355" s="16" t="s">
        <v>104</v>
      </c>
      <c r="B355" s="14" t="s">
        <v>293</v>
      </c>
      <c r="C355" s="9" t="s">
        <v>285</v>
      </c>
      <c r="D355" s="9" t="s">
        <v>285</v>
      </c>
      <c r="E355" s="9" t="s">
        <v>388</v>
      </c>
      <c r="F355" s="9" t="s">
        <v>105</v>
      </c>
      <c r="G355" s="12">
        <v>345</v>
      </c>
      <c r="H355" s="15">
        <v>344.82900000000001</v>
      </c>
      <c r="I355" s="15">
        <f t="shared" si="16"/>
        <v>99.950434782608696</v>
      </c>
      <c r="J355" s="2"/>
      <c r="K355" s="2"/>
    </row>
    <row r="356" spans="1:11" customFormat="1" x14ac:dyDescent="0.25">
      <c r="A356" s="16" t="s">
        <v>389</v>
      </c>
      <c r="B356" s="14" t="s">
        <v>293</v>
      </c>
      <c r="C356" s="9" t="s">
        <v>285</v>
      </c>
      <c r="D356" s="9" t="s">
        <v>390</v>
      </c>
      <c r="E356" s="9"/>
      <c r="F356" s="9"/>
      <c r="G356" s="12">
        <v>470.4</v>
      </c>
      <c r="H356" s="12">
        <f t="shared" ref="H356:H359" si="18">H357</f>
        <v>470.4</v>
      </c>
      <c r="I356" s="12">
        <f t="shared" si="16"/>
        <v>100</v>
      </c>
      <c r="J356" s="2"/>
      <c r="K356" s="2"/>
    </row>
    <row r="357" spans="1:11" customFormat="1" ht="63" x14ac:dyDescent="0.25">
      <c r="A357" s="16" t="s">
        <v>391</v>
      </c>
      <c r="B357" s="14" t="s">
        <v>293</v>
      </c>
      <c r="C357" s="9" t="s">
        <v>285</v>
      </c>
      <c r="D357" s="9" t="s">
        <v>390</v>
      </c>
      <c r="E357" s="9" t="s">
        <v>392</v>
      </c>
      <c r="F357" s="9"/>
      <c r="G357" s="12">
        <v>470.4</v>
      </c>
      <c r="H357" s="12">
        <f t="shared" si="18"/>
        <v>470.4</v>
      </c>
      <c r="I357" s="12">
        <f t="shared" si="16"/>
        <v>100</v>
      </c>
      <c r="J357" s="2"/>
      <c r="K357" s="2"/>
    </row>
    <row r="358" spans="1:11" customFormat="1" ht="31.5" x14ac:dyDescent="0.25">
      <c r="A358" s="20" t="s">
        <v>393</v>
      </c>
      <c r="B358" s="14" t="s">
        <v>293</v>
      </c>
      <c r="C358" s="9" t="s">
        <v>285</v>
      </c>
      <c r="D358" s="9" t="s">
        <v>390</v>
      </c>
      <c r="E358" s="9" t="s">
        <v>394</v>
      </c>
      <c r="F358" s="9"/>
      <c r="G358" s="12">
        <v>470.4</v>
      </c>
      <c r="H358" s="18">
        <f t="shared" si="18"/>
        <v>470.4</v>
      </c>
      <c r="I358" s="18">
        <f t="shared" si="16"/>
        <v>100</v>
      </c>
      <c r="J358" s="2"/>
      <c r="K358" s="2"/>
    </row>
    <row r="359" spans="1:11" customFormat="1" ht="63" x14ac:dyDescent="0.25">
      <c r="A359" s="20" t="s">
        <v>395</v>
      </c>
      <c r="B359" s="14" t="s">
        <v>293</v>
      </c>
      <c r="C359" s="9" t="s">
        <v>285</v>
      </c>
      <c r="D359" s="9" t="s">
        <v>390</v>
      </c>
      <c r="E359" s="9" t="s">
        <v>396</v>
      </c>
      <c r="F359" s="9"/>
      <c r="G359" s="12">
        <v>470.4</v>
      </c>
      <c r="H359" s="18">
        <f t="shared" si="18"/>
        <v>470.4</v>
      </c>
      <c r="I359" s="18">
        <f t="shared" si="16"/>
        <v>100</v>
      </c>
      <c r="J359" s="2"/>
      <c r="K359" s="2"/>
    </row>
    <row r="360" spans="1:11" s="4" customFormat="1" ht="31.5" x14ac:dyDescent="0.25">
      <c r="A360" s="16" t="s">
        <v>355</v>
      </c>
      <c r="B360" s="14" t="s">
        <v>293</v>
      </c>
      <c r="C360" s="9" t="s">
        <v>285</v>
      </c>
      <c r="D360" s="9" t="s">
        <v>390</v>
      </c>
      <c r="E360" s="9" t="s">
        <v>396</v>
      </c>
      <c r="F360" s="9" t="s">
        <v>356</v>
      </c>
      <c r="G360" s="12">
        <v>470.4</v>
      </c>
      <c r="H360" s="12">
        <v>470.4</v>
      </c>
      <c r="I360" s="15">
        <f t="shared" si="16"/>
        <v>100</v>
      </c>
      <c r="K360" s="2"/>
    </row>
    <row r="361" spans="1:11" customFormat="1" x14ac:dyDescent="0.25">
      <c r="A361" s="16" t="s">
        <v>397</v>
      </c>
      <c r="B361" s="14" t="s">
        <v>293</v>
      </c>
      <c r="C361" s="14" t="s">
        <v>398</v>
      </c>
      <c r="D361" s="14" t="s">
        <v>17</v>
      </c>
      <c r="E361" s="9"/>
      <c r="F361" s="9"/>
      <c r="G361" s="12">
        <v>81956.788299999986</v>
      </c>
      <c r="H361" s="15">
        <f>H362+H407</f>
        <v>81837.611089999991</v>
      </c>
      <c r="I361" s="15">
        <f t="shared" si="16"/>
        <v>99.854585309561244</v>
      </c>
      <c r="J361" s="2"/>
      <c r="K361" s="2"/>
    </row>
    <row r="362" spans="1:11" customFormat="1" x14ac:dyDescent="0.25">
      <c r="A362" s="16" t="s">
        <v>399</v>
      </c>
      <c r="B362" s="14" t="s">
        <v>293</v>
      </c>
      <c r="C362" s="14" t="s">
        <v>398</v>
      </c>
      <c r="D362" s="14" t="s">
        <v>16</v>
      </c>
      <c r="E362" s="9"/>
      <c r="F362" s="9"/>
      <c r="G362" s="12">
        <v>58105.396509999991</v>
      </c>
      <c r="H362" s="15">
        <f>+H363+H400</f>
        <v>58105.396509999999</v>
      </c>
      <c r="I362" s="15">
        <f t="shared" si="16"/>
        <v>100.00000000000003</v>
      </c>
      <c r="J362" s="2"/>
      <c r="K362" s="2"/>
    </row>
    <row r="363" spans="1:11" customFormat="1" ht="94.5" x14ac:dyDescent="0.25">
      <c r="A363" s="16" t="s">
        <v>296</v>
      </c>
      <c r="B363" s="14" t="s">
        <v>293</v>
      </c>
      <c r="C363" s="14" t="s">
        <v>398</v>
      </c>
      <c r="D363" s="14" t="s">
        <v>16</v>
      </c>
      <c r="E363" s="9" t="s">
        <v>297</v>
      </c>
      <c r="F363" s="9"/>
      <c r="G363" s="12">
        <v>57249.496509999997</v>
      </c>
      <c r="H363" s="15">
        <f>H364</f>
        <v>57249.496509999997</v>
      </c>
      <c r="I363" s="15">
        <f t="shared" si="16"/>
        <v>100</v>
      </c>
      <c r="J363" s="2"/>
      <c r="K363" s="2"/>
    </row>
    <row r="364" spans="1:11" customFormat="1" ht="47.25" x14ac:dyDescent="0.25">
      <c r="A364" s="16" t="s">
        <v>400</v>
      </c>
      <c r="B364" s="14" t="s">
        <v>293</v>
      </c>
      <c r="C364" s="14" t="s">
        <v>398</v>
      </c>
      <c r="D364" s="14" t="s">
        <v>16</v>
      </c>
      <c r="E364" s="9" t="s">
        <v>299</v>
      </c>
      <c r="F364" s="9"/>
      <c r="G364" s="12">
        <v>57249.496509999997</v>
      </c>
      <c r="H364" s="15">
        <f>H365+H381+H394+H398</f>
        <v>57249.496509999997</v>
      </c>
      <c r="I364" s="15">
        <f t="shared" si="16"/>
        <v>100</v>
      </c>
      <c r="J364" s="2"/>
      <c r="K364" s="2"/>
    </row>
    <row r="365" spans="1:11" customFormat="1" ht="31.5" x14ac:dyDescent="0.25">
      <c r="A365" s="16" t="s">
        <v>401</v>
      </c>
      <c r="B365" s="14" t="s">
        <v>293</v>
      </c>
      <c r="C365" s="14" t="s">
        <v>398</v>
      </c>
      <c r="D365" s="14" t="s">
        <v>16</v>
      </c>
      <c r="E365" s="9" t="s">
        <v>402</v>
      </c>
      <c r="F365" s="9"/>
      <c r="G365" s="12">
        <v>23008.88651</v>
      </c>
      <c r="H365" s="15">
        <f>H366+H368+H370+H372+H375+H377+H379</f>
        <v>23008.88651</v>
      </c>
      <c r="I365" s="15">
        <f t="shared" si="16"/>
        <v>100</v>
      </c>
      <c r="J365" s="2"/>
      <c r="K365" s="4"/>
    </row>
    <row r="366" spans="1:11" customFormat="1" ht="63" x14ac:dyDescent="0.25">
      <c r="A366" s="16" t="s">
        <v>403</v>
      </c>
      <c r="B366" s="14" t="s">
        <v>293</v>
      </c>
      <c r="C366" s="14" t="s">
        <v>398</v>
      </c>
      <c r="D366" s="14" t="s">
        <v>16</v>
      </c>
      <c r="E366" s="9" t="s">
        <v>404</v>
      </c>
      <c r="F366" s="9"/>
      <c r="G366" s="12">
        <v>11664.59369</v>
      </c>
      <c r="H366" s="15">
        <f>H367</f>
        <v>11664.59369</v>
      </c>
      <c r="I366" s="15">
        <f t="shared" si="16"/>
        <v>100</v>
      </c>
      <c r="J366" s="2"/>
      <c r="K366" s="4"/>
    </row>
    <row r="367" spans="1:11" customFormat="1" ht="63" x14ac:dyDescent="0.25">
      <c r="A367" s="16" t="s">
        <v>261</v>
      </c>
      <c r="B367" s="14" t="s">
        <v>293</v>
      </c>
      <c r="C367" s="14" t="s">
        <v>398</v>
      </c>
      <c r="D367" s="14" t="s">
        <v>16</v>
      </c>
      <c r="E367" s="9" t="s">
        <v>404</v>
      </c>
      <c r="F367" s="9" t="s">
        <v>262</v>
      </c>
      <c r="G367" s="12">
        <v>11664.59369</v>
      </c>
      <c r="H367" s="15">
        <v>11664.59369</v>
      </c>
      <c r="I367" s="15">
        <f t="shared" si="16"/>
        <v>100</v>
      </c>
      <c r="J367" s="2"/>
      <c r="K367" s="2"/>
    </row>
    <row r="368" spans="1:11" customFormat="1" ht="47.25" x14ac:dyDescent="0.25">
      <c r="A368" s="16" t="s">
        <v>405</v>
      </c>
      <c r="B368" s="14" t="s">
        <v>293</v>
      </c>
      <c r="C368" s="14" t="s">
        <v>398</v>
      </c>
      <c r="D368" s="14" t="s">
        <v>16</v>
      </c>
      <c r="E368" s="9" t="s">
        <v>406</v>
      </c>
      <c r="F368" s="9"/>
      <c r="G368" s="12">
        <v>881</v>
      </c>
      <c r="H368" s="15">
        <f>H369</f>
        <v>881</v>
      </c>
      <c r="I368" s="15">
        <f t="shared" si="16"/>
        <v>100</v>
      </c>
      <c r="J368" s="2"/>
      <c r="K368" s="2"/>
    </row>
    <row r="369" spans="1:11" customFormat="1" ht="63" x14ac:dyDescent="0.25">
      <c r="A369" s="16" t="s">
        <v>261</v>
      </c>
      <c r="B369" s="14" t="s">
        <v>293</v>
      </c>
      <c r="C369" s="14" t="s">
        <v>398</v>
      </c>
      <c r="D369" s="14" t="s">
        <v>16</v>
      </c>
      <c r="E369" s="9" t="s">
        <v>406</v>
      </c>
      <c r="F369" s="9" t="s">
        <v>262</v>
      </c>
      <c r="G369" s="12">
        <v>881</v>
      </c>
      <c r="H369" s="15">
        <v>881</v>
      </c>
      <c r="I369" s="15">
        <f t="shared" si="16"/>
        <v>100</v>
      </c>
      <c r="J369" s="2"/>
      <c r="K369" s="2"/>
    </row>
    <row r="370" spans="1:11" customFormat="1" ht="63" x14ac:dyDescent="0.25">
      <c r="A370" s="16" t="s">
        <v>407</v>
      </c>
      <c r="B370" s="14" t="s">
        <v>293</v>
      </c>
      <c r="C370" s="14" t="s">
        <v>398</v>
      </c>
      <c r="D370" s="14" t="s">
        <v>16</v>
      </c>
      <c r="E370" s="9" t="s">
        <v>408</v>
      </c>
      <c r="F370" s="9"/>
      <c r="G370" s="12">
        <v>52.4</v>
      </c>
      <c r="H370" s="15">
        <f>H371</f>
        <v>52.4</v>
      </c>
      <c r="I370" s="15">
        <f t="shared" si="16"/>
        <v>100</v>
      </c>
      <c r="J370" s="2"/>
      <c r="K370" s="2"/>
    </row>
    <row r="371" spans="1:11" customFormat="1" ht="63" x14ac:dyDescent="0.25">
      <c r="A371" s="16" t="s">
        <v>261</v>
      </c>
      <c r="B371" s="14" t="s">
        <v>293</v>
      </c>
      <c r="C371" s="14" t="s">
        <v>398</v>
      </c>
      <c r="D371" s="14" t="s">
        <v>16</v>
      </c>
      <c r="E371" s="9" t="s">
        <v>408</v>
      </c>
      <c r="F371" s="9" t="s">
        <v>262</v>
      </c>
      <c r="G371" s="12">
        <v>52.4</v>
      </c>
      <c r="H371" s="15">
        <v>52.4</v>
      </c>
      <c r="I371" s="15">
        <f t="shared" ref="I371:I434" si="19">H371/G371*100</f>
        <v>100</v>
      </c>
      <c r="J371" s="2"/>
      <c r="K371" s="2"/>
    </row>
    <row r="372" spans="1:11" customFormat="1" ht="63" x14ac:dyDescent="0.25">
      <c r="A372" s="16" t="s">
        <v>409</v>
      </c>
      <c r="B372" s="14" t="s">
        <v>293</v>
      </c>
      <c r="C372" s="14" t="s">
        <v>398</v>
      </c>
      <c r="D372" s="14" t="s">
        <v>16</v>
      </c>
      <c r="E372" s="9" t="s">
        <v>410</v>
      </c>
      <c r="F372" s="9"/>
      <c r="G372" s="12">
        <v>9139.2999999999993</v>
      </c>
      <c r="H372" s="15">
        <f>H373+H374</f>
        <v>9139.2999999999993</v>
      </c>
      <c r="I372" s="15">
        <f t="shared" si="19"/>
        <v>100</v>
      </c>
      <c r="J372" s="2"/>
      <c r="K372" s="2"/>
    </row>
    <row r="373" spans="1:11" customFormat="1" ht="63" x14ac:dyDescent="0.25">
      <c r="A373" s="16" t="s">
        <v>261</v>
      </c>
      <c r="B373" s="14" t="s">
        <v>293</v>
      </c>
      <c r="C373" s="14" t="s">
        <v>398</v>
      </c>
      <c r="D373" s="14" t="s">
        <v>16</v>
      </c>
      <c r="E373" s="9" t="s">
        <v>410</v>
      </c>
      <c r="F373" s="9" t="s">
        <v>262</v>
      </c>
      <c r="G373" s="12">
        <v>500</v>
      </c>
      <c r="H373" s="15">
        <v>500</v>
      </c>
      <c r="I373" s="15">
        <f t="shared" si="19"/>
        <v>100</v>
      </c>
      <c r="J373" s="2"/>
      <c r="K373" s="2"/>
    </row>
    <row r="374" spans="1:11" customFormat="1" ht="31.5" x14ac:dyDescent="0.25">
      <c r="A374" s="16" t="s">
        <v>355</v>
      </c>
      <c r="B374" s="14" t="s">
        <v>293</v>
      </c>
      <c r="C374" s="14" t="s">
        <v>398</v>
      </c>
      <c r="D374" s="14" t="s">
        <v>16</v>
      </c>
      <c r="E374" s="9" t="s">
        <v>410</v>
      </c>
      <c r="F374" s="9" t="s">
        <v>356</v>
      </c>
      <c r="G374" s="12">
        <v>8639.2999999999993</v>
      </c>
      <c r="H374" s="15">
        <v>8639.2999999999993</v>
      </c>
      <c r="I374" s="15">
        <f t="shared" si="19"/>
        <v>100</v>
      </c>
      <c r="J374" s="2"/>
      <c r="K374" s="2"/>
    </row>
    <row r="375" spans="1:11" customFormat="1" ht="63" x14ac:dyDescent="0.25">
      <c r="A375" s="16" t="s">
        <v>411</v>
      </c>
      <c r="B375" s="14" t="s">
        <v>293</v>
      </c>
      <c r="C375" s="14" t="s">
        <v>398</v>
      </c>
      <c r="D375" s="14" t="s">
        <v>16</v>
      </c>
      <c r="E375" s="9" t="s">
        <v>412</v>
      </c>
      <c r="F375" s="9"/>
      <c r="G375" s="12">
        <v>1050</v>
      </c>
      <c r="H375" s="15">
        <f>H376</f>
        <v>1050</v>
      </c>
      <c r="I375" s="15">
        <f t="shared" si="19"/>
        <v>100</v>
      </c>
      <c r="J375" s="2"/>
      <c r="K375" s="2"/>
    </row>
    <row r="376" spans="1:11" customFormat="1" ht="63" x14ac:dyDescent="0.25">
      <c r="A376" s="16" t="s">
        <v>261</v>
      </c>
      <c r="B376" s="14" t="s">
        <v>293</v>
      </c>
      <c r="C376" s="14" t="s">
        <v>398</v>
      </c>
      <c r="D376" s="14" t="s">
        <v>16</v>
      </c>
      <c r="E376" s="9" t="s">
        <v>412</v>
      </c>
      <c r="F376" s="9" t="s">
        <v>262</v>
      </c>
      <c r="G376" s="12">
        <v>1050</v>
      </c>
      <c r="H376" s="15">
        <v>1050</v>
      </c>
      <c r="I376" s="15">
        <f t="shared" si="19"/>
        <v>100</v>
      </c>
      <c r="J376" s="2"/>
      <c r="K376" s="2"/>
    </row>
    <row r="377" spans="1:11" customFormat="1" ht="31.5" x14ac:dyDescent="0.25">
      <c r="A377" s="16" t="s">
        <v>413</v>
      </c>
      <c r="B377" s="14" t="s">
        <v>293</v>
      </c>
      <c r="C377" s="14" t="s">
        <v>398</v>
      </c>
      <c r="D377" s="14" t="s">
        <v>16</v>
      </c>
      <c r="E377" s="9" t="s">
        <v>414</v>
      </c>
      <c r="F377" s="9"/>
      <c r="G377" s="12">
        <v>11.066510000000001</v>
      </c>
      <c r="H377" s="15">
        <f>H378</f>
        <v>11.066510000000001</v>
      </c>
      <c r="I377" s="15">
        <f t="shared" si="19"/>
        <v>100</v>
      </c>
      <c r="J377" s="2"/>
      <c r="K377" s="2"/>
    </row>
    <row r="378" spans="1:11" customFormat="1" ht="31.5" x14ac:dyDescent="0.25">
      <c r="A378" s="16" t="s">
        <v>355</v>
      </c>
      <c r="B378" s="14" t="s">
        <v>293</v>
      </c>
      <c r="C378" s="14" t="s">
        <v>398</v>
      </c>
      <c r="D378" s="14" t="s">
        <v>16</v>
      </c>
      <c r="E378" s="9" t="s">
        <v>414</v>
      </c>
      <c r="F378" s="9" t="s">
        <v>356</v>
      </c>
      <c r="G378" s="12">
        <v>11.066510000000001</v>
      </c>
      <c r="H378" s="12">
        <v>11.066510000000001</v>
      </c>
      <c r="I378" s="18">
        <f t="shared" si="19"/>
        <v>100</v>
      </c>
      <c r="J378" s="2"/>
      <c r="K378" s="2"/>
    </row>
    <row r="379" spans="1:11" customFormat="1" ht="63" x14ac:dyDescent="0.25">
      <c r="A379" s="16" t="s">
        <v>415</v>
      </c>
      <c r="B379" s="14" t="s">
        <v>293</v>
      </c>
      <c r="C379" s="14" t="s">
        <v>398</v>
      </c>
      <c r="D379" s="14" t="s">
        <v>16</v>
      </c>
      <c r="E379" s="9" t="s">
        <v>416</v>
      </c>
      <c r="F379" s="9"/>
      <c r="G379" s="12">
        <v>210.52631</v>
      </c>
      <c r="H379" s="45">
        <f>H380</f>
        <v>210.52631</v>
      </c>
      <c r="I379" s="45">
        <f t="shared" si="19"/>
        <v>100</v>
      </c>
      <c r="J379" s="2"/>
      <c r="K379" s="2"/>
    </row>
    <row r="380" spans="1:11" customFormat="1" ht="63" x14ac:dyDescent="0.25">
      <c r="A380" s="16" t="s">
        <v>261</v>
      </c>
      <c r="B380" s="14" t="s">
        <v>293</v>
      </c>
      <c r="C380" s="14" t="s">
        <v>398</v>
      </c>
      <c r="D380" s="14" t="s">
        <v>16</v>
      </c>
      <c r="E380" s="9" t="s">
        <v>416</v>
      </c>
      <c r="F380" s="9" t="s">
        <v>262</v>
      </c>
      <c r="G380" s="12">
        <v>210.52631</v>
      </c>
      <c r="H380" s="12">
        <v>210.52631</v>
      </c>
      <c r="I380" s="45">
        <f t="shared" si="19"/>
        <v>100</v>
      </c>
      <c r="J380" s="2"/>
      <c r="K380" s="2"/>
    </row>
    <row r="381" spans="1:11" customFormat="1" ht="31.5" x14ac:dyDescent="0.25">
      <c r="A381" s="24" t="s">
        <v>417</v>
      </c>
      <c r="B381" s="14" t="s">
        <v>293</v>
      </c>
      <c r="C381" s="14" t="s">
        <v>398</v>
      </c>
      <c r="D381" s="14" t="s">
        <v>16</v>
      </c>
      <c r="E381" s="9" t="s">
        <v>418</v>
      </c>
      <c r="F381" s="9"/>
      <c r="G381" s="12">
        <v>16466.45</v>
      </c>
      <c r="H381" s="15">
        <f>H382+H384+H386+H388+H390+H392</f>
        <v>16466.45</v>
      </c>
      <c r="I381" s="15">
        <f t="shared" si="19"/>
        <v>100</v>
      </c>
      <c r="J381" s="2"/>
      <c r="K381" s="2"/>
    </row>
    <row r="382" spans="1:11" customFormat="1" ht="78.75" x14ac:dyDescent="0.25">
      <c r="A382" s="16" t="s">
        <v>419</v>
      </c>
      <c r="B382" s="14" t="s">
        <v>293</v>
      </c>
      <c r="C382" s="14" t="s">
        <v>398</v>
      </c>
      <c r="D382" s="14" t="s">
        <v>16</v>
      </c>
      <c r="E382" s="9" t="s">
        <v>420</v>
      </c>
      <c r="F382" s="9"/>
      <c r="G382" s="12">
        <v>13181.81842</v>
      </c>
      <c r="H382" s="15">
        <f>H383</f>
        <v>13181.81842</v>
      </c>
      <c r="I382" s="15">
        <f t="shared" si="19"/>
        <v>100</v>
      </c>
      <c r="J382" s="2"/>
      <c r="K382" s="2"/>
    </row>
    <row r="383" spans="1:11" customFormat="1" ht="63" x14ac:dyDescent="0.25">
      <c r="A383" s="16" t="s">
        <v>421</v>
      </c>
      <c r="B383" s="14" t="s">
        <v>293</v>
      </c>
      <c r="C383" s="14" t="s">
        <v>398</v>
      </c>
      <c r="D383" s="14" t="s">
        <v>16</v>
      </c>
      <c r="E383" s="9" t="s">
        <v>420</v>
      </c>
      <c r="F383" s="9" t="s">
        <v>422</v>
      </c>
      <c r="G383" s="12">
        <v>13181.81842</v>
      </c>
      <c r="H383" s="15">
        <v>13181.81842</v>
      </c>
      <c r="I383" s="15">
        <f t="shared" si="19"/>
        <v>100</v>
      </c>
      <c r="J383" s="2"/>
      <c r="K383" s="2"/>
    </row>
    <row r="384" spans="1:11" s="4" customFormat="1" ht="63" x14ac:dyDescent="0.25">
      <c r="A384" s="16" t="s">
        <v>423</v>
      </c>
      <c r="B384" s="14" t="s">
        <v>293</v>
      </c>
      <c r="C384" s="14" t="s">
        <v>398</v>
      </c>
      <c r="D384" s="14" t="s">
        <v>16</v>
      </c>
      <c r="E384" s="9" t="s">
        <v>424</v>
      </c>
      <c r="F384" s="9"/>
      <c r="G384" s="12">
        <v>1880</v>
      </c>
      <c r="H384" s="15">
        <f>H385</f>
        <v>1880</v>
      </c>
      <c r="I384" s="15">
        <f t="shared" si="19"/>
        <v>100</v>
      </c>
      <c r="K384" s="2"/>
    </row>
    <row r="385" spans="1:11" customFormat="1" ht="63" x14ac:dyDescent="0.25">
      <c r="A385" s="16" t="s">
        <v>421</v>
      </c>
      <c r="B385" s="14" t="s">
        <v>293</v>
      </c>
      <c r="C385" s="14" t="s">
        <v>398</v>
      </c>
      <c r="D385" s="14" t="s">
        <v>16</v>
      </c>
      <c r="E385" s="9" t="s">
        <v>424</v>
      </c>
      <c r="F385" s="9" t="s">
        <v>422</v>
      </c>
      <c r="G385" s="12">
        <v>1880</v>
      </c>
      <c r="H385" s="15">
        <v>1880</v>
      </c>
      <c r="I385" s="15">
        <f t="shared" si="19"/>
        <v>100</v>
      </c>
      <c r="J385" s="2"/>
      <c r="K385" s="4"/>
    </row>
    <row r="386" spans="1:11" customFormat="1" ht="78.75" x14ac:dyDescent="0.25">
      <c r="A386" s="16" t="s">
        <v>425</v>
      </c>
      <c r="B386" s="14" t="s">
        <v>293</v>
      </c>
      <c r="C386" s="14" t="s">
        <v>398</v>
      </c>
      <c r="D386" s="14" t="s">
        <v>16</v>
      </c>
      <c r="E386" s="9" t="s">
        <v>426</v>
      </c>
      <c r="F386" s="9"/>
      <c r="G386" s="12">
        <v>55</v>
      </c>
      <c r="H386" s="15">
        <f>H387</f>
        <v>55</v>
      </c>
      <c r="I386" s="15">
        <f t="shared" si="19"/>
        <v>100</v>
      </c>
      <c r="J386" s="2"/>
      <c r="K386" s="4"/>
    </row>
    <row r="387" spans="1:11" customFormat="1" ht="63" x14ac:dyDescent="0.25">
      <c r="A387" s="16" t="s">
        <v>421</v>
      </c>
      <c r="B387" s="14" t="s">
        <v>293</v>
      </c>
      <c r="C387" s="14" t="s">
        <v>398</v>
      </c>
      <c r="D387" s="14" t="s">
        <v>16</v>
      </c>
      <c r="E387" s="9" t="s">
        <v>426</v>
      </c>
      <c r="F387" s="9" t="s">
        <v>422</v>
      </c>
      <c r="G387" s="12">
        <v>55</v>
      </c>
      <c r="H387" s="15">
        <v>55</v>
      </c>
      <c r="I387" s="15">
        <f t="shared" si="19"/>
        <v>100</v>
      </c>
      <c r="J387" s="2"/>
      <c r="K387" s="4"/>
    </row>
    <row r="388" spans="1:11" customFormat="1" ht="63" x14ac:dyDescent="0.25">
      <c r="A388" s="16" t="s">
        <v>427</v>
      </c>
      <c r="B388" s="14" t="s">
        <v>293</v>
      </c>
      <c r="C388" s="14" t="s">
        <v>398</v>
      </c>
      <c r="D388" s="14" t="s">
        <v>16</v>
      </c>
      <c r="E388" s="9" t="s">
        <v>428</v>
      </c>
      <c r="F388" s="9"/>
      <c r="G388" s="12">
        <v>375</v>
      </c>
      <c r="H388" s="15">
        <f>H389</f>
        <v>375</v>
      </c>
      <c r="I388" s="15">
        <f t="shared" si="19"/>
        <v>100</v>
      </c>
      <c r="J388" s="2"/>
      <c r="K388" s="4"/>
    </row>
    <row r="389" spans="1:11" customFormat="1" ht="63" x14ac:dyDescent="0.25">
      <c r="A389" s="16" t="s">
        <v>421</v>
      </c>
      <c r="B389" s="14" t="s">
        <v>293</v>
      </c>
      <c r="C389" s="14" t="s">
        <v>398</v>
      </c>
      <c r="D389" s="14" t="s">
        <v>16</v>
      </c>
      <c r="E389" s="9" t="s">
        <v>428</v>
      </c>
      <c r="F389" s="9" t="s">
        <v>422</v>
      </c>
      <c r="G389" s="12">
        <v>375</v>
      </c>
      <c r="H389" s="15">
        <v>375</v>
      </c>
      <c r="I389" s="15">
        <f t="shared" si="19"/>
        <v>100</v>
      </c>
      <c r="J389" s="2"/>
      <c r="K389" s="2"/>
    </row>
    <row r="390" spans="1:11" customFormat="1" ht="63" x14ac:dyDescent="0.25">
      <c r="A390" s="16" t="s">
        <v>429</v>
      </c>
      <c r="B390" s="14" t="s">
        <v>293</v>
      </c>
      <c r="C390" s="14" t="s">
        <v>398</v>
      </c>
      <c r="D390" s="14" t="s">
        <v>16</v>
      </c>
      <c r="E390" s="9" t="s">
        <v>430</v>
      </c>
      <c r="F390" s="9"/>
      <c r="G390" s="12">
        <v>520</v>
      </c>
      <c r="H390" s="15">
        <f>H391</f>
        <v>520</v>
      </c>
      <c r="I390" s="15">
        <f t="shared" si="19"/>
        <v>100</v>
      </c>
      <c r="J390" s="2"/>
      <c r="K390" s="2"/>
    </row>
    <row r="391" spans="1:11" customFormat="1" ht="63" x14ac:dyDescent="0.25">
      <c r="A391" s="16" t="s">
        <v>421</v>
      </c>
      <c r="B391" s="14" t="s">
        <v>293</v>
      </c>
      <c r="C391" s="14" t="s">
        <v>398</v>
      </c>
      <c r="D391" s="14" t="s">
        <v>16</v>
      </c>
      <c r="E391" s="9" t="s">
        <v>430</v>
      </c>
      <c r="F391" s="9" t="s">
        <v>422</v>
      </c>
      <c r="G391" s="12">
        <v>520</v>
      </c>
      <c r="H391" s="15">
        <v>520</v>
      </c>
      <c r="I391" s="15">
        <f t="shared" si="19"/>
        <v>100</v>
      </c>
      <c r="J391" s="2"/>
      <c r="K391" s="2"/>
    </row>
    <row r="392" spans="1:11" s="4" customFormat="1" ht="78.75" x14ac:dyDescent="0.25">
      <c r="A392" s="23" t="s">
        <v>431</v>
      </c>
      <c r="B392" s="46" t="s">
        <v>293</v>
      </c>
      <c r="C392" s="46" t="s">
        <v>398</v>
      </c>
      <c r="D392" s="46" t="s">
        <v>16</v>
      </c>
      <c r="E392" s="9" t="s">
        <v>432</v>
      </c>
      <c r="F392" s="25"/>
      <c r="G392" s="18">
        <v>454.63157999999999</v>
      </c>
      <c r="H392" s="47">
        <f>H393</f>
        <v>454.63157999999999</v>
      </c>
      <c r="I392" s="47">
        <f t="shared" si="19"/>
        <v>100</v>
      </c>
    </row>
    <row r="393" spans="1:11" s="4" customFormat="1" ht="63" x14ac:dyDescent="0.25">
      <c r="A393" s="19" t="s">
        <v>421</v>
      </c>
      <c r="B393" s="46" t="s">
        <v>293</v>
      </c>
      <c r="C393" s="46" t="s">
        <v>398</v>
      </c>
      <c r="D393" s="46" t="s">
        <v>16</v>
      </c>
      <c r="E393" s="9" t="s">
        <v>432</v>
      </c>
      <c r="F393" s="25" t="s">
        <v>422</v>
      </c>
      <c r="G393" s="18">
        <v>454.63157999999999</v>
      </c>
      <c r="H393" s="18">
        <v>454.63157999999999</v>
      </c>
      <c r="I393" s="47">
        <f t="shared" si="19"/>
        <v>100</v>
      </c>
    </row>
    <row r="394" spans="1:11" customFormat="1" ht="31.5" x14ac:dyDescent="0.25">
      <c r="A394" s="24" t="s">
        <v>433</v>
      </c>
      <c r="B394" s="14" t="s">
        <v>293</v>
      </c>
      <c r="C394" s="14" t="s">
        <v>398</v>
      </c>
      <c r="D394" s="14" t="s">
        <v>16</v>
      </c>
      <c r="E394" s="9" t="s">
        <v>434</v>
      </c>
      <c r="F394" s="9"/>
      <c r="G394" s="12">
        <v>7774.16</v>
      </c>
      <c r="H394" s="15">
        <f>H395</f>
        <v>7774.16</v>
      </c>
      <c r="I394" s="15">
        <f t="shared" si="19"/>
        <v>100</v>
      </c>
      <c r="J394" s="2"/>
      <c r="K394" s="2"/>
    </row>
    <row r="395" spans="1:11" customFormat="1" ht="47.25" x14ac:dyDescent="0.25">
      <c r="A395" s="16" t="s">
        <v>435</v>
      </c>
      <c r="B395" s="14" t="s">
        <v>293</v>
      </c>
      <c r="C395" s="14" t="s">
        <v>398</v>
      </c>
      <c r="D395" s="14" t="s">
        <v>16</v>
      </c>
      <c r="E395" s="9" t="s">
        <v>436</v>
      </c>
      <c r="F395" s="9"/>
      <c r="G395" s="12">
        <v>7774.16</v>
      </c>
      <c r="H395" s="15">
        <f>H396+H397</f>
        <v>7774.16</v>
      </c>
      <c r="I395" s="15">
        <f t="shared" si="19"/>
        <v>100</v>
      </c>
      <c r="J395" s="2"/>
      <c r="K395" s="2"/>
    </row>
    <row r="396" spans="1:11" customFormat="1" ht="63" x14ac:dyDescent="0.25">
      <c r="A396" s="16" t="s">
        <v>421</v>
      </c>
      <c r="B396" s="14" t="s">
        <v>293</v>
      </c>
      <c r="C396" s="14" t="s">
        <v>398</v>
      </c>
      <c r="D396" s="14" t="s">
        <v>16</v>
      </c>
      <c r="E396" s="9" t="s">
        <v>436</v>
      </c>
      <c r="F396" s="9" t="s">
        <v>422</v>
      </c>
      <c r="G396" s="12">
        <v>5274.16</v>
      </c>
      <c r="H396" s="15">
        <v>5274.16</v>
      </c>
      <c r="I396" s="15">
        <f t="shared" si="19"/>
        <v>100</v>
      </c>
      <c r="J396" s="2"/>
      <c r="K396" s="2"/>
    </row>
    <row r="397" spans="1:11" customFormat="1" ht="31.5" x14ac:dyDescent="0.25">
      <c r="A397" s="16" t="s">
        <v>437</v>
      </c>
      <c r="B397" s="14" t="s">
        <v>293</v>
      </c>
      <c r="C397" s="14" t="s">
        <v>398</v>
      </c>
      <c r="D397" s="14" t="s">
        <v>16</v>
      </c>
      <c r="E397" s="9" t="s">
        <v>436</v>
      </c>
      <c r="F397" s="9" t="s">
        <v>438</v>
      </c>
      <c r="G397" s="12">
        <v>2500</v>
      </c>
      <c r="H397" s="15">
        <v>2500</v>
      </c>
      <c r="I397" s="15">
        <f t="shared" si="19"/>
        <v>100</v>
      </c>
      <c r="J397" s="2"/>
      <c r="K397" s="2"/>
    </row>
    <row r="398" spans="1:11" customFormat="1" ht="31.5" x14ac:dyDescent="0.25">
      <c r="A398" s="16" t="s">
        <v>439</v>
      </c>
      <c r="B398" s="14" t="s">
        <v>293</v>
      </c>
      <c r="C398" s="14" t="s">
        <v>398</v>
      </c>
      <c r="D398" s="14" t="s">
        <v>16</v>
      </c>
      <c r="E398" s="9" t="s">
        <v>440</v>
      </c>
      <c r="F398" s="9"/>
      <c r="G398" s="12">
        <v>10000</v>
      </c>
      <c r="H398" s="15">
        <f>H399</f>
        <v>10000</v>
      </c>
      <c r="I398" s="15">
        <f t="shared" si="19"/>
        <v>100</v>
      </c>
      <c r="J398" s="2"/>
      <c r="K398" s="2"/>
    </row>
    <row r="399" spans="1:11" customFormat="1" ht="31.5" x14ac:dyDescent="0.25">
      <c r="A399" s="16" t="s">
        <v>355</v>
      </c>
      <c r="B399" s="14" t="s">
        <v>293</v>
      </c>
      <c r="C399" s="14" t="s">
        <v>398</v>
      </c>
      <c r="D399" s="14" t="s">
        <v>16</v>
      </c>
      <c r="E399" s="9" t="s">
        <v>440</v>
      </c>
      <c r="F399" s="9" t="s">
        <v>356</v>
      </c>
      <c r="G399" s="12">
        <v>10000</v>
      </c>
      <c r="H399" s="12">
        <v>10000</v>
      </c>
      <c r="I399" s="15">
        <f t="shared" si="19"/>
        <v>100</v>
      </c>
      <c r="J399" s="2"/>
      <c r="K399" s="2"/>
    </row>
    <row r="400" spans="1:11" customFormat="1" ht="78.75" x14ac:dyDescent="0.25">
      <c r="A400" s="16" t="s">
        <v>365</v>
      </c>
      <c r="B400" s="14" t="s">
        <v>293</v>
      </c>
      <c r="C400" s="14" t="s">
        <v>398</v>
      </c>
      <c r="D400" s="14" t="s">
        <v>16</v>
      </c>
      <c r="E400" s="9" t="s">
        <v>366</v>
      </c>
      <c r="F400" s="9"/>
      <c r="G400" s="12">
        <v>855.9</v>
      </c>
      <c r="H400" s="15">
        <f>H401</f>
        <v>855.9</v>
      </c>
      <c r="I400" s="12">
        <f t="shared" si="19"/>
        <v>100</v>
      </c>
      <c r="J400" s="2"/>
      <c r="K400" s="2"/>
    </row>
    <row r="401" spans="1:11" customFormat="1" ht="47.25" x14ac:dyDescent="0.25">
      <c r="A401" s="16" t="s">
        <v>95</v>
      </c>
      <c r="B401" s="14" t="s">
        <v>293</v>
      </c>
      <c r="C401" s="14" t="s">
        <v>398</v>
      </c>
      <c r="D401" s="14" t="s">
        <v>16</v>
      </c>
      <c r="E401" s="9" t="s">
        <v>375</v>
      </c>
      <c r="F401" s="9"/>
      <c r="G401" s="12">
        <v>855.9</v>
      </c>
      <c r="H401" s="15">
        <f>H402</f>
        <v>855.9</v>
      </c>
      <c r="I401" s="12">
        <f t="shared" si="19"/>
        <v>100</v>
      </c>
      <c r="J401" s="2"/>
      <c r="K401" s="2"/>
    </row>
    <row r="402" spans="1:11" customFormat="1" ht="63" x14ac:dyDescent="0.25">
      <c r="A402" s="16" t="s">
        <v>376</v>
      </c>
      <c r="B402" s="14" t="s">
        <v>293</v>
      </c>
      <c r="C402" s="9" t="s">
        <v>398</v>
      </c>
      <c r="D402" s="9" t="s">
        <v>16</v>
      </c>
      <c r="E402" s="9" t="s">
        <v>377</v>
      </c>
      <c r="F402" s="9"/>
      <c r="G402" s="12">
        <v>855.9</v>
      </c>
      <c r="H402" s="15">
        <f>H403+H405</f>
        <v>855.9</v>
      </c>
      <c r="I402" s="12">
        <f t="shared" si="19"/>
        <v>100</v>
      </c>
      <c r="J402" s="2"/>
      <c r="K402" s="2"/>
    </row>
    <row r="403" spans="1:11" customFormat="1" ht="94.5" x14ac:dyDescent="0.25">
      <c r="A403" s="16" t="s">
        <v>441</v>
      </c>
      <c r="B403" s="14" t="s">
        <v>293</v>
      </c>
      <c r="C403" s="9" t="s">
        <v>398</v>
      </c>
      <c r="D403" s="9" t="s">
        <v>16</v>
      </c>
      <c r="E403" s="9" t="s">
        <v>442</v>
      </c>
      <c r="F403" s="9"/>
      <c r="G403" s="12">
        <v>162.6</v>
      </c>
      <c r="H403" s="15">
        <f>H404</f>
        <v>162.6</v>
      </c>
      <c r="I403" s="12">
        <f t="shared" si="19"/>
        <v>100</v>
      </c>
      <c r="J403" s="2"/>
      <c r="K403" s="2"/>
    </row>
    <row r="404" spans="1:11" s="4" customFormat="1" ht="63" x14ac:dyDescent="0.25">
      <c r="A404" s="16" t="s">
        <v>261</v>
      </c>
      <c r="B404" s="14" t="s">
        <v>293</v>
      </c>
      <c r="C404" s="9" t="s">
        <v>398</v>
      </c>
      <c r="D404" s="9" t="s">
        <v>16</v>
      </c>
      <c r="E404" s="9" t="s">
        <v>442</v>
      </c>
      <c r="F404" s="9" t="s">
        <v>262</v>
      </c>
      <c r="G404" s="12">
        <v>162.6</v>
      </c>
      <c r="H404" s="15">
        <v>162.6</v>
      </c>
      <c r="I404" s="12">
        <f t="shared" si="19"/>
        <v>100</v>
      </c>
      <c r="K404" s="2"/>
    </row>
    <row r="405" spans="1:11" s="4" customFormat="1" ht="110.25" x14ac:dyDescent="0.25">
      <c r="A405" s="16" t="s">
        <v>443</v>
      </c>
      <c r="B405" s="14" t="s">
        <v>293</v>
      </c>
      <c r="C405" s="9" t="s">
        <v>398</v>
      </c>
      <c r="D405" s="9" t="s">
        <v>16</v>
      </c>
      <c r="E405" s="9" t="s">
        <v>444</v>
      </c>
      <c r="F405" s="9"/>
      <c r="G405" s="12">
        <v>693.3</v>
      </c>
      <c r="H405" s="15">
        <f>H406</f>
        <v>693.3</v>
      </c>
      <c r="I405" s="15">
        <f t="shared" si="19"/>
        <v>100</v>
      </c>
      <c r="K405" s="2"/>
    </row>
    <row r="406" spans="1:11" customFormat="1" ht="63" x14ac:dyDescent="0.25">
      <c r="A406" s="16" t="s">
        <v>421</v>
      </c>
      <c r="B406" s="14" t="s">
        <v>293</v>
      </c>
      <c r="C406" s="9" t="s">
        <v>398</v>
      </c>
      <c r="D406" s="9" t="s">
        <v>16</v>
      </c>
      <c r="E406" s="9" t="s">
        <v>444</v>
      </c>
      <c r="F406" s="9" t="s">
        <v>422</v>
      </c>
      <c r="G406" s="12">
        <v>693.3</v>
      </c>
      <c r="H406" s="15">
        <v>693.3</v>
      </c>
      <c r="I406" s="15">
        <f t="shared" si="19"/>
        <v>100</v>
      </c>
      <c r="J406" s="2"/>
      <c r="K406" s="2"/>
    </row>
    <row r="407" spans="1:11" customFormat="1" ht="31.5" x14ac:dyDescent="0.25">
      <c r="A407" s="16" t="s">
        <v>445</v>
      </c>
      <c r="B407" s="14" t="s">
        <v>293</v>
      </c>
      <c r="C407" s="9" t="s">
        <v>398</v>
      </c>
      <c r="D407" s="9" t="s">
        <v>31</v>
      </c>
      <c r="E407" s="9"/>
      <c r="F407" s="9"/>
      <c r="G407" s="12">
        <v>23851.391789999998</v>
      </c>
      <c r="H407" s="15">
        <f>H408+H432</f>
        <v>23732.21458</v>
      </c>
      <c r="I407" s="15">
        <f t="shared" si="19"/>
        <v>99.500334357637087</v>
      </c>
      <c r="J407" s="2"/>
      <c r="K407" s="2"/>
    </row>
    <row r="408" spans="1:11" customFormat="1" ht="94.5" x14ac:dyDescent="0.25">
      <c r="A408" s="16" t="s">
        <v>296</v>
      </c>
      <c r="B408" s="14" t="s">
        <v>293</v>
      </c>
      <c r="C408" s="14" t="s">
        <v>398</v>
      </c>
      <c r="D408" s="9" t="s">
        <v>31</v>
      </c>
      <c r="E408" s="9" t="s">
        <v>297</v>
      </c>
      <c r="F408" s="9"/>
      <c r="G408" s="12">
        <v>23833.391789999998</v>
      </c>
      <c r="H408" s="15">
        <f>H409+H421</f>
        <v>23714.21458</v>
      </c>
      <c r="I408" s="15">
        <f t="shared" si="19"/>
        <v>99.499956988706913</v>
      </c>
      <c r="J408" s="2"/>
      <c r="K408" s="2"/>
    </row>
    <row r="409" spans="1:11" s="4" customFormat="1" ht="78.75" x14ac:dyDescent="0.25">
      <c r="A409" s="16" t="s">
        <v>446</v>
      </c>
      <c r="B409" s="14" t="s">
        <v>293</v>
      </c>
      <c r="C409" s="14" t="s">
        <v>398</v>
      </c>
      <c r="D409" s="9" t="s">
        <v>31</v>
      </c>
      <c r="E409" s="9" t="s">
        <v>447</v>
      </c>
      <c r="F409" s="9"/>
      <c r="G409" s="12">
        <v>9655.4367899999997</v>
      </c>
      <c r="H409" s="15">
        <f>H410</f>
        <v>9536.2595799999999</v>
      </c>
      <c r="I409" s="15">
        <f t="shared" si="19"/>
        <v>98.765698408140068</v>
      </c>
      <c r="K409" s="2"/>
    </row>
    <row r="410" spans="1:11" s="4" customFormat="1" ht="63" x14ac:dyDescent="0.25">
      <c r="A410" s="16" t="s">
        <v>448</v>
      </c>
      <c r="B410" s="14" t="s">
        <v>293</v>
      </c>
      <c r="C410" s="14" t="s">
        <v>398</v>
      </c>
      <c r="D410" s="9" t="s">
        <v>31</v>
      </c>
      <c r="E410" s="9" t="s">
        <v>449</v>
      </c>
      <c r="F410" s="9"/>
      <c r="G410" s="12">
        <v>9655.4367899999997</v>
      </c>
      <c r="H410" s="15">
        <f>H411+H416</f>
        <v>9536.2595799999999</v>
      </c>
      <c r="I410" s="15">
        <f t="shared" si="19"/>
        <v>98.765698408140068</v>
      </c>
      <c r="K410" s="2"/>
    </row>
    <row r="411" spans="1:11" customFormat="1" ht="63" x14ac:dyDescent="0.25">
      <c r="A411" s="16" t="s">
        <v>450</v>
      </c>
      <c r="B411" s="14" t="s">
        <v>293</v>
      </c>
      <c r="C411" s="14" t="s">
        <v>398</v>
      </c>
      <c r="D411" s="9" t="s">
        <v>31</v>
      </c>
      <c r="E411" s="9" t="s">
        <v>451</v>
      </c>
      <c r="F411" s="9"/>
      <c r="G411" s="12">
        <v>9434.4367899999997</v>
      </c>
      <c r="H411" s="15">
        <f>H412</f>
        <v>9317.8845799999999</v>
      </c>
      <c r="I411" s="15">
        <f t="shared" si="19"/>
        <v>98.764608713860497</v>
      </c>
      <c r="J411" s="2"/>
      <c r="K411" s="2"/>
    </row>
    <row r="412" spans="1:11" customFormat="1" ht="31.5" x14ac:dyDescent="0.25">
      <c r="A412" s="16" t="s">
        <v>46</v>
      </c>
      <c r="B412" s="14" t="s">
        <v>293</v>
      </c>
      <c r="C412" s="9" t="s">
        <v>398</v>
      </c>
      <c r="D412" s="9" t="s">
        <v>31</v>
      </c>
      <c r="E412" s="9" t="s">
        <v>451</v>
      </c>
      <c r="F412" s="22" t="s">
        <v>47</v>
      </c>
      <c r="G412" s="12">
        <v>9434.4367899999997</v>
      </c>
      <c r="H412" s="15">
        <f>H413+H415+H414</f>
        <v>9317.8845799999999</v>
      </c>
      <c r="I412" s="15">
        <f t="shared" si="19"/>
        <v>98.764608713860497</v>
      </c>
      <c r="J412" s="2"/>
      <c r="K412" s="2"/>
    </row>
    <row r="413" spans="1:11" customFormat="1" x14ac:dyDescent="0.25">
      <c r="A413" s="16" t="s">
        <v>24</v>
      </c>
      <c r="B413" s="14" t="s">
        <v>293</v>
      </c>
      <c r="C413" s="9" t="s">
        <v>398</v>
      </c>
      <c r="D413" s="9" t="s">
        <v>31</v>
      </c>
      <c r="E413" s="9" t="s">
        <v>451</v>
      </c>
      <c r="F413" s="22" t="s">
        <v>25</v>
      </c>
      <c r="G413" s="12">
        <v>6954.2525999999998</v>
      </c>
      <c r="H413" s="15">
        <v>6937.4786100000001</v>
      </c>
      <c r="I413" s="15">
        <f t="shared" si="19"/>
        <v>99.758795215462854</v>
      </c>
      <c r="J413" s="2"/>
      <c r="K413" s="2"/>
    </row>
    <row r="414" spans="1:11" customFormat="1" ht="31.5" x14ac:dyDescent="0.25">
      <c r="A414" s="19" t="s">
        <v>452</v>
      </c>
      <c r="B414" s="14" t="s">
        <v>293</v>
      </c>
      <c r="C414" s="9" t="s">
        <v>398</v>
      </c>
      <c r="D414" s="9" t="s">
        <v>31</v>
      </c>
      <c r="E414" s="9" t="s">
        <v>451</v>
      </c>
      <c r="F414" s="22" t="s">
        <v>27</v>
      </c>
      <c r="G414" s="12">
        <v>380</v>
      </c>
      <c r="H414" s="15">
        <v>300.80360999999999</v>
      </c>
      <c r="I414" s="15">
        <f t="shared" si="19"/>
        <v>79.158844736842099</v>
      </c>
      <c r="J414" s="2"/>
      <c r="K414" s="2"/>
    </row>
    <row r="415" spans="1:11" customFormat="1" ht="63" x14ac:dyDescent="0.25">
      <c r="A415" s="16" t="s">
        <v>28</v>
      </c>
      <c r="B415" s="14" t="s">
        <v>293</v>
      </c>
      <c r="C415" s="9" t="s">
        <v>398</v>
      </c>
      <c r="D415" s="9" t="s">
        <v>31</v>
      </c>
      <c r="E415" s="9" t="s">
        <v>451</v>
      </c>
      <c r="F415" s="22" t="s">
        <v>29</v>
      </c>
      <c r="G415" s="12">
        <v>2100.1841899999999</v>
      </c>
      <c r="H415" s="15">
        <v>2079.6023599999999</v>
      </c>
      <c r="I415" s="15">
        <f t="shared" si="19"/>
        <v>99.01999881258034</v>
      </c>
      <c r="J415" s="2"/>
      <c r="K415" s="2"/>
    </row>
    <row r="416" spans="1:11" customFormat="1" ht="63" x14ac:dyDescent="0.25">
      <c r="A416" s="16" t="s">
        <v>453</v>
      </c>
      <c r="B416" s="14" t="s">
        <v>293</v>
      </c>
      <c r="C416" s="9" t="s">
        <v>398</v>
      </c>
      <c r="D416" s="9" t="s">
        <v>31</v>
      </c>
      <c r="E416" s="9" t="s">
        <v>454</v>
      </c>
      <c r="F416" s="22"/>
      <c r="G416" s="12">
        <v>221</v>
      </c>
      <c r="H416" s="15">
        <f>H419+H417</f>
        <v>218.375</v>
      </c>
      <c r="I416" s="15">
        <f t="shared" si="19"/>
        <v>98.812217194570138</v>
      </c>
      <c r="J416" s="2"/>
      <c r="K416" s="2"/>
    </row>
    <row r="417" spans="1:11" customFormat="1" ht="31.5" x14ac:dyDescent="0.25">
      <c r="A417" s="19" t="s">
        <v>46</v>
      </c>
      <c r="B417" s="14" t="s">
        <v>293</v>
      </c>
      <c r="C417" s="9" t="s">
        <v>398</v>
      </c>
      <c r="D417" s="9" t="s">
        <v>31</v>
      </c>
      <c r="E417" s="9" t="s">
        <v>454</v>
      </c>
      <c r="F417" s="22" t="s">
        <v>47</v>
      </c>
      <c r="G417" s="12">
        <v>3.6</v>
      </c>
      <c r="H417" s="45">
        <f>H418</f>
        <v>3.6</v>
      </c>
      <c r="I417" s="45">
        <f t="shared" si="19"/>
        <v>100</v>
      </c>
      <c r="J417" s="2"/>
      <c r="K417" s="2"/>
    </row>
    <row r="418" spans="1:11" customFormat="1" ht="31.5" x14ac:dyDescent="0.25">
      <c r="A418" s="19" t="s">
        <v>452</v>
      </c>
      <c r="B418" s="14" t="s">
        <v>293</v>
      </c>
      <c r="C418" s="9" t="s">
        <v>398</v>
      </c>
      <c r="D418" s="9" t="s">
        <v>31</v>
      </c>
      <c r="E418" s="9" t="s">
        <v>454</v>
      </c>
      <c r="F418" s="22" t="s">
        <v>27</v>
      </c>
      <c r="G418" s="12">
        <v>3.6</v>
      </c>
      <c r="H418" s="45">
        <v>3.6</v>
      </c>
      <c r="I418" s="45">
        <f t="shared" si="19"/>
        <v>100</v>
      </c>
      <c r="J418" s="2"/>
      <c r="K418" s="2"/>
    </row>
    <row r="419" spans="1:11" customFormat="1" ht="31.5" x14ac:dyDescent="0.25">
      <c r="A419" s="16" t="s">
        <v>50</v>
      </c>
      <c r="B419" s="14" t="s">
        <v>293</v>
      </c>
      <c r="C419" s="9" t="s">
        <v>398</v>
      </c>
      <c r="D419" s="9" t="s">
        <v>31</v>
      </c>
      <c r="E419" s="9" t="s">
        <v>454</v>
      </c>
      <c r="F419" s="22" t="s">
        <v>51</v>
      </c>
      <c r="G419" s="12">
        <v>217.4</v>
      </c>
      <c r="H419" s="15">
        <f>H420</f>
        <v>214.77500000000001</v>
      </c>
      <c r="I419" s="15">
        <f t="shared" si="19"/>
        <v>98.79254829806807</v>
      </c>
      <c r="J419" s="2"/>
      <c r="K419" s="2"/>
    </row>
    <row r="420" spans="1:11" customFormat="1" x14ac:dyDescent="0.25">
      <c r="A420" s="16" t="s">
        <v>38</v>
      </c>
      <c r="B420" s="14" t="s">
        <v>293</v>
      </c>
      <c r="C420" s="9" t="s">
        <v>398</v>
      </c>
      <c r="D420" s="9" t="s">
        <v>31</v>
      </c>
      <c r="E420" s="9" t="s">
        <v>454</v>
      </c>
      <c r="F420" s="22" t="s">
        <v>39</v>
      </c>
      <c r="G420" s="12">
        <v>217.4</v>
      </c>
      <c r="H420" s="15">
        <v>214.77500000000001</v>
      </c>
      <c r="I420" s="15">
        <f t="shared" si="19"/>
        <v>98.79254829806807</v>
      </c>
      <c r="J420" s="2"/>
      <c r="K420" s="2"/>
    </row>
    <row r="421" spans="1:11" customFormat="1" ht="94.5" x14ac:dyDescent="0.25">
      <c r="A421" s="16" t="s">
        <v>455</v>
      </c>
      <c r="B421" s="14" t="s">
        <v>293</v>
      </c>
      <c r="C421" s="9" t="s">
        <v>398</v>
      </c>
      <c r="D421" s="9" t="s">
        <v>31</v>
      </c>
      <c r="E421" s="9" t="s">
        <v>456</v>
      </c>
      <c r="F421" s="22"/>
      <c r="G421" s="12">
        <v>14177.955</v>
      </c>
      <c r="H421" s="15">
        <f>H422+H424+H426+H428+H430</f>
        <v>14177.955</v>
      </c>
      <c r="I421" s="15">
        <f t="shared" si="19"/>
        <v>100</v>
      </c>
      <c r="J421" s="2"/>
      <c r="K421" s="2"/>
    </row>
    <row r="422" spans="1:11" customFormat="1" ht="110.25" x14ac:dyDescent="0.25">
      <c r="A422" s="16" t="s">
        <v>457</v>
      </c>
      <c r="B422" s="14" t="s">
        <v>293</v>
      </c>
      <c r="C422" s="9" t="s">
        <v>398</v>
      </c>
      <c r="D422" s="9" t="s">
        <v>31</v>
      </c>
      <c r="E422" s="9" t="s">
        <v>458</v>
      </c>
      <c r="F422" s="22"/>
      <c r="G422" s="12">
        <v>13454.655000000001</v>
      </c>
      <c r="H422" s="15">
        <f>H423</f>
        <v>13454.655000000001</v>
      </c>
      <c r="I422" s="15">
        <f t="shared" si="19"/>
        <v>100</v>
      </c>
      <c r="J422" s="2"/>
      <c r="K422" s="2"/>
    </row>
    <row r="423" spans="1:11" customFormat="1" ht="63" x14ac:dyDescent="0.25">
      <c r="A423" s="16" t="s">
        <v>261</v>
      </c>
      <c r="B423" s="14" t="s">
        <v>293</v>
      </c>
      <c r="C423" s="9" t="s">
        <v>398</v>
      </c>
      <c r="D423" s="9" t="s">
        <v>31</v>
      </c>
      <c r="E423" s="9" t="s">
        <v>458</v>
      </c>
      <c r="F423" s="22" t="s">
        <v>262</v>
      </c>
      <c r="G423" s="12">
        <v>13454.655000000001</v>
      </c>
      <c r="H423" s="15">
        <v>13454.655000000001</v>
      </c>
      <c r="I423" s="15">
        <f t="shared" si="19"/>
        <v>100</v>
      </c>
      <c r="J423" s="2"/>
      <c r="K423" s="2"/>
    </row>
    <row r="424" spans="1:11" customFormat="1" ht="110.25" x14ac:dyDescent="0.25">
      <c r="A424" s="16" t="s">
        <v>459</v>
      </c>
      <c r="B424" s="14" t="s">
        <v>293</v>
      </c>
      <c r="C424" s="9" t="s">
        <v>398</v>
      </c>
      <c r="D424" s="9" t="s">
        <v>31</v>
      </c>
      <c r="E424" s="9" t="s">
        <v>460</v>
      </c>
      <c r="F424" s="22"/>
      <c r="G424" s="12">
        <v>185</v>
      </c>
      <c r="H424" s="15">
        <f>H425</f>
        <v>185</v>
      </c>
      <c r="I424" s="15">
        <f t="shared" si="19"/>
        <v>100</v>
      </c>
      <c r="J424" s="2"/>
      <c r="K424" s="2"/>
    </row>
    <row r="425" spans="1:11" customFormat="1" ht="63" x14ac:dyDescent="0.25">
      <c r="A425" s="16" t="s">
        <v>261</v>
      </c>
      <c r="B425" s="14" t="s">
        <v>293</v>
      </c>
      <c r="C425" s="9" t="s">
        <v>398</v>
      </c>
      <c r="D425" s="9" t="s">
        <v>31</v>
      </c>
      <c r="E425" s="9" t="s">
        <v>460</v>
      </c>
      <c r="F425" s="22" t="s">
        <v>262</v>
      </c>
      <c r="G425" s="12">
        <v>185</v>
      </c>
      <c r="H425" s="15">
        <f>180+5</f>
        <v>185</v>
      </c>
      <c r="I425" s="15">
        <f t="shared" si="19"/>
        <v>100</v>
      </c>
      <c r="J425" s="2"/>
      <c r="K425" s="2"/>
    </row>
    <row r="426" spans="1:11" customFormat="1" ht="110.25" x14ac:dyDescent="0.25">
      <c r="A426" s="16" t="s">
        <v>461</v>
      </c>
      <c r="B426" s="14" t="s">
        <v>293</v>
      </c>
      <c r="C426" s="9" t="s">
        <v>398</v>
      </c>
      <c r="D426" s="9" t="s">
        <v>31</v>
      </c>
      <c r="E426" s="9" t="s">
        <v>462</v>
      </c>
      <c r="F426" s="22"/>
      <c r="G426" s="12">
        <v>20</v>
      </c>
      <c r="H426" s="15">
        <f>H427</f>
        <v>20</v>
      </c>
      <c r="I426" s="15">
        <f t="shared" si="19"/>
        <v>100</v>
      </c>
      <c r="J426" s="2"/>
      <c r="K426" s="2"/>
    </row>
    <row r="427" spans="1:11" customFormat="1" ht="63" x14ac:dyDescent="0.25">
      <c r="A427" s="16" t="s">
        <v>261</v>
      </c>
      <c r="B427" s="14" t="s">
        <v>293</v>
      </c>
      <c r="C427" s="9" t="s">
        <v>398</v>
      </c>
      <c r="D427" s="9" t="s">
        <v>31</v>
      </c>
      <c r="E427" s="9" t="s">
        <v>462</v>
      </c>
      <c r="F427" s="22" t="s">
        <v>262</v>
      </c>
      <c r="G427" s="12">
        <v>20</v>
      </c>
      <c r="H427" s="15">
        <v>20</v>
      </c>
      <c r="I427" s="15">
        <f t="shared" si="19"/>
        <v>100</v>
      </c>
      <c r="J427" s="2"/>
      <c r="K427" s="2"/>
    </row>
    <row r="428" spans="1:11" customFormat="1" ht="110.25" x14ac:dyDescent="0.25">
      <c r="A428" s="16" t="s">
        <v>463</v>
      </c>
      <c r="B428" s="14" t="s">
        <v>293</v>
      </c>
      <c r="C428" s="9" t="s">
        <v>398</v>
      </c>
      <c r="D428" s="9" t="s">
        <v>31</v>
      </c>
      <c r="E428" s="9" t="s">
        <v>464</v>
      </c>
      <c r="F428" s="22"/>
      <c r="G428" s="12">
        <v>30</v>
      </c>
      <c r="H428" s="15">
        <f>H429</f>
        <v>30</v>
      </c>
      <c r="I428" s="15">
        <f t="shared" si="19"/>
        <v>100</v>
      </c>
      <c r="J428" s="2"/>
      <c r="K428" s="2"/>
    </row>
    <row r="429" spans="1:11" customFormat="1" ht="63" x14ac:dyDescent="0.25">
      <c r="A429" s="16" t="s">
        <v>261</v>
      </c>
      <c r="B429" s="14" t="s">
        <v>293</v>
      </c>
      <c r="C429" s="9" t="s">
        <v>398</v>
      </c>
      <c r="D429" s="9" t="s">
        <v>31</v>
      </c>
      <c r="E429" s="9" t="s">
        <v>464</v>
      </c>
      <c r="F429" s="22" t="s">
        <v>262</v>
      </c>
      <c r="G429" s="12">
        <v>30</v>
      </c>
      <c r="H429" s="15">
        <v>30</v>
      </c>
      <c r="I429" s="15">
        <f t="shared" si="19"/>
        <v>100</v>
      </c>
      <c r="J429" s="2"/>
      <c r="K429" s="2"/>
    </row>
    <row r="430" spans="1:11" customFormat="1" ht="110.25" x14ac:dyDescent="0.25">
      <c r="A430" s="16" t="s">
        <v>465</v>
      </c>
      <c r="B430" s="14" t="s">
        <v>293</v>
      </c>
      <c r="C430" s="9" t="s">
        <v>398</v>
      </c>
      <c r="D430" s="9" t="s">
        <v>31</v>
      </c>
      <c r="E430" s="9" t="s">
        <v>466</v>
      </c>
      <c r="F430" s="22"/>
      <c r="G430" s="12">
        <v>488.3</v>
      </c>
      <c r="H430" s="15">
        <f>H431</f>
        <v>488.3</v>
      </c>
      <c r="I430" s="15">
        <f t="shared" si="19"/>
        <v>100</v>
      </c>
      <c r="J430" s="2"/>
      <c r="K430" s="2"/>
    </row>
    <row r="431" spans="1:11" customFormat="1" ht="63" x14ac:dyDescent="0.25">
      <c r="A431" s="16" t="s">
        <v>261</v>
      </c>
      <c r="B431" s="14" t="s">
        <v>293</v>
      </c>
      <c r="C431" s="9" t="s">
        <v>398</v>
      </c>
      <c r="D431" s="9" t="s">
        <v>31</v>
      </c>
      <c r="E431" s="9" t="s">
        <v>466</v>
      </c>
      <c r="F431" s="22" t="s">
        <v>262</v>
      </c>
      <c r="G431" s="12">
        <v>488.3</v>
      </c>
      <c r="H431" s="15">
        <v>488.3</v>
      </c>
      <c r="I431" s="15">
        <f t="shared" si="19"/>
        <v>100</v>
      </c>
      <c r="J431" s="2"/>
      <c r="K431" s="2"/>
    </row>
    <row r="432" spans="1:11" customFormat="1" ht="78.75" x14ac:dyDescent="0.25">
      <c r="A432" s="16" t="s">
        <v>365</v>
      </c>
      <c r="B432" s="14" t="s">
        <v>293</v>
      </c>
      <c r="C432" s="9" t="s">
        <v>398</v>
      </c>
      <c r="D432" s="9" t="s">
        <v>31</v>
      </c>
      <c r="E432" s="9" t="s">
        <v>366</v>
      </c>
      <c r="F432" s="9"/>
      <c r="G432" s="12">
        <v>18</v>
      </c>
      <c r="H432" s="15">
        <f t="shared" ref="H432:H435" si="20">H433</f>
        <v>18</v>
      </c>
      <c r="I432" s="12">
        <f t="shared" si="19"/>
        <v>100</v>
      </c>
      <c r="J432" s="2"/>
      <c r="K432" s="2"/>
    </row>
    <row r="433" spans="1:11" customFormat="1" ht="47.25" x14ac:dyDescent="0.25">
      <c r="A433" s="16" t="s">
        <v>95</v>
      </c>
      <c r="B433" s="14" t="s">
        <v>293</v>
      </c>
      <c r="C433" s="9" t="s">
        <v>398</v>
      </c>
      <c r="D433" s="9" t="s">
        <v>31</v>
      </c>
      <c r="E433" s="9" t="s">
        <v>375</v>
      </c>
      <c r="F433" s="9"/>
      <c r="G433" s="12">
        <v>18</v>
      </c>
      <c r="H433" s="15">
        <f t="shared" si="20"/>
        <v>18</v>
      </c>
      <c r="I433" s="12">
        <f t="shared" si="19"/>
        <v>100</v>
      </c>
      <c r="J433" s="2"/>
      <c r="K433" s="2"/>
    </row>
    <row r="434" spans="1:11" customFormat="1" ht="63" x14ac:dyDescent="0.25">
      <c r="A434" s="16" t="s">
        <v>376</v>
      </c>
      <c r="B434" s="14" t="s">
        <v>293</v>
      </c>
      <c r="C434" s="9" t="s">
        <v>398</v>
      </c>
      <c r="D434" s="9" t="s">
        <v>31</v>
      </c>
      <c r="E434" s="9" t="s">
        <v>377</v>
      </c>
      <c r="F434" s="9"/>
      <c r="G434" s="12">
        <v>18</v>
      </c>
      <c r="H434" s="15">
        <f t="shared" si="20"/>
        <v>18</v>
      </c>
      <c r="I434" s="12">
        <f t="shared" si="19"/>
        <v>100</v>
      </c>
      <c r="J434" s="2"/>
      <c r="K434" s="4"/>
    </row>
    <row r="435" spans="1:11" customFormat="1" ht="141.75" x14ac:dyDescent="0.25">
      <c r="A435" s="16" t="s">
        <v>467</v>
      </c>
      <c r="B435" s="14" t="s">
        <v>293</v>
      </c>
      <c r="C435" s="9" t="s">
        <v>398</v>
      </c>
      <c r="D435" s="9" t="s">
        <v>31</v>
      </c>
      <c r="E435" s="9" t="s">
        <v>468</v>
      </c>
      <c r="F435" s="9"/>
      <c r="G435" s="12">
        <v>18</v>
      </c>
      <c r="H435" s="15">
        <f t="shared" si="20"/>
        <v>18</v>
      </c>
      <c r="I435" s="12">
        <f t="shared" ref="I435:I498" si="21">H435/G435*100</f>
        <v>100</v>
      </c>
      <c r="J435" s="2"/>
      <c r="K435" s="2"/>
    </row>
    <row r="436" spans="1:11" customFormat="1" ht="63" x14ac:dyDescent="0.25">
      <c r="A436" s="16" t="s">
        <v>261</v>
      </c>
      <c r="B436" s="14" t="s">
        <v>293</v>
      </c>
      <c r="C436" s="9" t="s">
        <v>398</v>
      </c>
      <c r="D436" s="9" t="s">
        <v>31</v>
      </c>
      <c r="E436" s="9" t="s">
        <v>468</v>
      </c>
      <c r="F436" s="9" t="s">
        <v>262</v>
      </c>
      <c r="G436" s="12">
        <v>18</v>
      </c>
      <c r="H436" s="15">
        <v>18</v>
      </c>
      <c r="I436" s="12">
        <f t="shared" si="21"/>
        <v>100</v>
      </c>
      <c r="J436" s="2"/>
      <c r="K436" s="2"/>
    </row>
    <row r="437" spans="1:11" customFormat="1" x14ac:dyDescent="0.25">
      <c r="A437" s="16" t="s">
        <v>469</v>
      </c>
      <c r="B437" s="14" t="s">
        <v>293</v>
      </c>
      <c r="C437" s="9" t="s">
        <v>82</v>
      </c>
      <c r="D437" s="9" t="s">
        <v>17</v>
      </c>
      <c r="E437" s="9"/>
      <c r="F437" s="9"/>
      <c r="G437" s="12">
        <v>80195.994000000006</v>
      </c>
      <c r="H437" s="12">
        <f>H438+H446</f>
        <v>80183.763000000006</v>
      </c>
      <c r="I437" s="12">
        <f t="shared" si="21"/>
        <v>99.984748614750004</v>
      </c>
      <c r="J437" s="2"/>
      <c r="K437" s="2"/>
    </row>
    <row r="438" spans="1:11" customFormat="1" x14ac:dyDescent="0.25">
      <c r="A438" s="16" t="s">
        <v>470</v>
      </c>
      <c r="B438" s="14" t="s">
        <v>293</v>
      </c>
      <c r="C438" s="9" t="s">
        <v>82</v>
      </c>
      <c r="D438" s="9" t="s">
        <v>16</v>
      </c>
      <c r="E438" s="9"/>
      <c r="F438" s="9"/>
      <c r="G438" s="12">
        <v>4514.9040000000005</v>
      </c>
      <c r="H438" s="15">
        <f t="shared" ref="H438:H441" si="22">H439</f>
        <v>4502.6729999999998</v>
      </c>
      <c r="I438" s="15">
        <f t="shared" si="21"/>
        <v>99.7290972299743</v>
      </c>
      <c r="J438" s="2"/>
      <c r="K438" s="2"/>
    </row>
    <row r="439" spans="1:11" customFormat="1" ht="94.5" x14ac:dyDescent="0.25">
      <c r="A439" s="16" t="s">
        <v>296</v>
      </c>
      <c r="B439" s="14" t="s">
        <v>293</v>
      </c>
      <c r="C439" s="9" t="s">
        <v>82</v>
      </c>
      <c r="D439" s="9" t="s">
        <v>16</v>
      </c>
      <c r="E439" s="9" t="s">
        <v>297</v>
      </c>
      <c r="F439" s="9"/>
      <c r="G439" s="12">
        <v>4514.9040000000005</v>
      </c>
      <c r="H439" s="15">
        <f t="shared" si="22"/>
        <v>4502.6729999999998</v>
      </c>
      <c r="I439" s="12">
        <f t="shared" si="21"/>
        <v>99.7290972299743</v>
      </c>
      <c r="J439" s="2"/>
      <c r="K439" s="2"/>
    </row>
    <row r="440" spans="1:11" customFormat="1" ht="63" x14ac:dyDescent="0.25">
      <c r="A440" s="19" t="s">
        <v>323</v>
      </c>
      <c r="B440" s="14" t="s">
        <v>293</v>
      </c>
      <c r="C440" s="9" t="s">
        <v>82</v>
      </c>
      <c r="D440" s="9" t="s">
        <v>16</v>
      </c>
      <c r="E440" s="9" t="s">
        <v>324</v>
      </c>
      <c r="F440" s="9"/>
      <c r="G440" s="12">
        <v>4514.9040000000005</v>
      </c>
      <c r="H440" s="15">
        <f t="shared" si="22"/>
        <v>4502.6729999999998</v>
      </c>
      <c r="I440" s="15">
        <f t="shared" si="21"/>
        <v>99.7290972299743</v>
      </c>
      <c r="J440" s="2"/>
      <c r="K440" s="2"/>
    </row>
    <row r="441" spans="1:11" customFormat="1" ht="63" x14ac:dyDescent="0.25">
      <c r="A441" s="16" t="s">
        <v>471</v>
      </c>
      <c r="B441" s="14" t="s">
        <v>293</v>
      </c>
      <c r="C441" s="9" t="s">
        <v>82</v>
      </c>
      <c r="D441" s="9" t="s">
        <v>16</v>
      </c>
      <c r="E441" s="9" t="s">
        <v>472</v>
      </c>
      <c r="F441" s="9"/>
      <c r="G441" s="12">
        <v>4514.9040000000005</v>
      </c>
      <c r="H441" s="15">
        <f t="shared" si="22"/>
        <v>4502.6729999999998</v>
      </c>
      <c r="I441" s="12">
        <f t="shared" si="21"/>
        <v>99.7290972299743</v>
      </c>
      <c r="J441" s="2"/>
      <c r="K441" s="4"/>
    </row>
    <row r="442" spans="1:11" customFormat="1" ht="47.25" x14ac:dyDescent="0.25">
      <c r="A442" s="16" t="s">
        <v>473</v>
      </c>
      <c r="B442" s="14" t="s">
        <v>293</v>
      </c>
      <c r="C442" s="9" t="s">
        <v>82</v>
      </c>
      <c r="D442" s="9" t="s">
        <v>16</v>
      </c>
      <c r="E442" s="9" t="s">
        <v>474</v>
      </c>
      <c r="F442" s="9"/>
      <c r="G442" s="12">
        <v>4514.9040000000005</v>
      </c>
      <c r="H442" s="15">
        <f>H443+H444+H445</f>
        <v>4502.6729999999998</v>
      </c>
      <c r="I442" s="12">
        <f t="shared" si="21"/>
        <v>99.7290972299743</v>
      </c>
      <c r="J442" s="2"/>
      <c r="K442" s="4"/>
    </row>
    <row r="443" spans="1:11" s="5" customFormat="1" ht="63" x14ac:dyDescent="0.25">
      <c r="A443" s="16" t="s">
        <v>475</v>
      </c>
      <c r="B443" s="14" t="s">
        <v>293</v>
      </c>
      <c r="C443" s="9" t="s">
        <v>82</v>
      </c>
      <c r="D443" s="9" t="s">
        <v>16</v>
      </c>
      <c r="E443" s="9" t="s">
        <v>474</v>
      </c>
      <c r="F443" s="9" t="s">
        <v>476</v>
      </c>
      <c r="G443" s="12">
        <v>1056.74</v>
      </c>
      <c r="H443" s="15">
        <v>1047</v>
      </c>
      <c r="I443" s="12">
        <f t="shared" si="21"/>
        <v>99.078297405227403</v>
      </c>
      <c r="K443" s="2"/>
    </row>
    <row r="444" spans="1:11" s="11" customFormat="1" x14ac:dyDescent="0.25">
      <c r="A444" s="16" t="s">
        <v>38</v>
      </c>
      <c r="B444" s="14" t="s">
        <v>293</v>
      </c>
      <c r="C444" s="9" t="s">
        <v>82</v>
      </c>
      <c r="D444" s="9" t="s">
        <v>16</v>
      </c>
      <c r="E444" s="9" t="s">
        <v>474</v>
      </c>
      <c r="F444" s="9" t="s">
        <v>39</v>
      </c>
      <c r="G444" s="12">
        <v>2003.001</v>
      </c>
      <c r="H444" s="15">
        <v>2002.701</v>
      </c>
      <c r="I444" s="12">
        <f t="shared" si="21"/>
        <v>99.985022473778102</v>
      </c>
      <c r="K444" s="2"/>
    </row>
    <row r="445" spans="1:11" customFormat="1" x14ac:dyDescent="0.25">
      <c r="A445" s="16" t="s">
        <v>104</v>
      </c>
      <c r="B445" s="14" t="s">
        <v>293</v>
      </c>
      <c r="C445" s="9" t="s">
        <v>82</v>
      </c>
      <c r="D445" s="9" t="s">
        <v>16</v>
      </c>
      <c r="E445" s="9" t="s">
        <v>474</v>
      </c>
      <c r="F445" s="9" t="s">
        <v>105</v>
      </c>
      <c r="G445" s="12">
        <v>1455.163</v>
      </c>
      <c r="H445" s="15">
        <v>1452.972</v>
      </c>
      <c r="I445" s="12">
        <f t="shared" si="21"/>
        <v>99.849432675239811</v>
      </c>
      <c r="J445" s="2"/>
      <c r="K445" s="2"/>
    </row>
    <row r="446" spans="1:11" customFormat="1" x14ac:dyDescent="0.25">
      <c r="A446" s="16" t="s">
        <v>477</v>
      </c>
      <c r="B446" s="14" t="s">
        <v>293</v>
      </c>
      <c r="C446" s="9" t="s">
        <v>82</v>
      </c>
      <c r="D446" s="14" t="s">
        <v>131</v>
      </c>
      <c r="E446" s="9"/>
      <c r="F446" s="9"/>
      <c r="G446" s="12">
        <v>75681.090000000011</v>
      </c>
      <c r="H446" s="12">
        <f>H447+H478</f>
        <v>75681.090000000011</v>
      </c>
      <c r="I446" s="12">
        <f t="shared" si="21"/>
        <v>100</v>
      </c>
      <c r="J446" s="2"/>
      <c r="K446" s="2"/>
    </row>
    <row r="447" spans="1:11" customFormat="1" ht="94.5" x14ac:dyDescent="0.25">
      <c r="A447" s="16" t="s">
        <v>296</v>
      </c>
      <c r="B447" s="14" t="s">
        <v>293</v>
      </c>
      <c r="C447" s="9" t="s">
        <v>82</v>
      </c>
      <c r="D447" s="14" t="s">
        <v>131</v>
      </c>
      <c r="E447" s="9" t="s">
        <v>297</v>
      </c>
      <c r="F447" s="9"/>
      <c r="G447" s="12">
        <v>73919.090000000011</v>
      </c>
      <c r="H447" s="15">
        <f>H448</f>
        <v>73919.090000000011</v>
      </c>
      <c r="I447" s="12">
        <f t="shared" si="21"/>
        <v>100</v>
      </c>
      <c r="J447" s="2"/>
      <c r="K447" s="2"/>
    </row>
    <row r="448" spans="1:11" customFormat="1" ht="63" x14ac:dyDescent="0.25">
      <c r="A448" s="19" t="s">
        <v>323</v>
      </c>
      <c r="B448" s="14" t="s">
        <v>293</v>
      </c>
      <c r="C448" s="9" t="s">
        <v>82</v>
      </c>
      <c r="D448" s="14" t="s">
        <v>131</v>
      </c>
      <c r="E448" s="9" t="s">
        <v>324</v>
      </c>
      <c r="F448" s="9"/>
      <c r="G448" s="12">
        <v>73919.090000000011</v>
      </c>
      <c r="H448" s="12">
        <f>H449</f>
        <v>73919.090000000011</v>
      </c>
      <c r="I448" s="12">
        <f t="shared" si="21"/>
        <v>100</v>
      </c>
      <c r="J448" s="2"/>
      <c r="K448" s="2"/>
    </row>
    <row r="449" spans="1:11" customFormat="1" ht="47.25" x14ac:dyDescent="0.25">
      <c r="A449" s="24" t="s">
        <v>478</v>
      </c>
      <c r="B449" s="14" t="s">
        <v>293</v>
      </c>
      <c r="C449" s="9" t="s">
        <v>82</v>
      </c>
      <c r="D449" s="14" t="s">
        <v>131</v>
      </c>
      <c r="E449" s="9" t="s">
        <v>479</v>
      </c>
      <c r="F449" s="9"/>
      <c r="G449" s="12">
        <v>73919.090000000011</v>
      </c>
      <c r="H449" s="12">
        <f>H450+H453+H456+H459+H462+H468+H471+H473+H466+H476</f>
        <v>73919.090000000011</v>
      </c>
      <c r="I449" s="12">
        <f t="shared" si="21"/>
        <v>100</v>
      </c>
      <c r="J449" s="2"/>
      <c r="K449" s="2"/>
    </row>
    <row r="450" spans="1:11" customFormat="1" ht="63" x14ac:dyDescent="0.25">
      <c r="A450" s="16" t="s">
        <v>480</v>
      </c>
      <c r="B450" s="14" t="s">
        <v>293</v>
      </c>
      <c r="C450" s="9" t="s">
        <v>82</v>
      </c>
      <c r="D450" s="14" t="s">
        <v>131</v>
      </c>
      <c r="E450" s="9" t="s">
        <v>481</v>
      </c>
      <c r="F450" s="9"/>
      <c r="G450" s="12">
        <v>48168.82</v>
      </c>
      <c r="H450" s="15">
        <f>H451+H452</f>
        <v>48168.82</v>
      </c>
      <c r="I450" s="12">
        <f t="shared" si="21"/>
        <v>100</v>
      </c>
      <c r="J450" s="2"/>
      <c r="K450" s="2"/>
    </row>
    <row r="451" spans="1:11" customFormat="1" ht="63" x14ac:dyDescent="0.25">
      <c r="A451" s="16" t="s">
        <v>304</v>
      </c>
      <c r="B451" s="14" t="s">
        <v>293</v>
      </c>
      <c r="C451" s="9" t="s">
        <v>82</v>
      </c>
      <c r="D451" s="14" t="s">
        <v>131</v>
      </c>
      <c r="E451" s="9" t="s">
        <v>481</v>
      </c>
      <c r="F451" s="9" t="s">
        <v>262</v>
      </c>
      <c r="G451" s="12">
        <v>30318.46</v>
      </c>
      <c r="H451" s="15">
        <v>30318.46</v>
      </c>
      <c r="I451" s="12">
        <f t="shared" si="21"/>
        <v>100</v>
      </c>
      <c r="J451" s="2"/>
      <c r="K451" s="2"/>
    </row>
    <row r="452" spans="1:11" customFormat="1" ht="63" x14ac:dyDescent="0.25">
      <c r="A452" s="16" t="s">
        <v>482</v>
      </c>
      <c r="B452" s="14" t="s">
        <v>293</v>
      </c>
      <c r="C452" s="9" t="s">
        <v>82</v>
      </c>
      <c r="D452" s="14" t="s">
        <v>131</v>
      </c>
      <c r="E452" s="9" t="s">
        <v>481</v>
      </c>
      <c r="F452" s="9" t="s">
        <v>422</v>
      </c>
      <c r="G452" s="12">
        <v>17850.36</v>
      </c>
      <c r="H452" s="15">
        <v>17850.36</v>
      </c>
      <c r="I452" s="12">
        <f t="shared" si="21"/>
        <v>100</v>
      </c>
      <c r="J452" s="2"/>
      <c r="K452" s="2"/>
    </row>
    <row r="453" spans="1:11" ht="63" x14ac:dyDescent="0.25">
      <c r="A453" s="16" t="s">
        <v>483</v>
      </c>
      <c r="B453" s="14" t="s">
        <v>293</v>
      </c>
      <c r="C453" s="9" t="s">
        <v>82</v>
      </c>
      <c r="D453" s="14" t="s">
        <v>131</v>
      </c>
      <c r="E453" s="9" t="s">
        <v>484</v>
      </c>
      <c r="F453" s="9"/>
      <c r="G453" s="12">
        <v>3865</v>
      </c>
      <c r="H453" s="15">
        <f>H454+H455</f>
        <v>3865</v>
      </c>
      <c r="I453" s="12">
        <f t="shared" si="21"/>
        <v>100</v>
      </c>
    </row>
    <row r="454" spans="1:11" ht="63" x14ac:dyDescent="0.25">
      <c r="A454" s="16" t="s">
        <v>304</v>
      </c>
      <c r="B454" s="14" t="s">
        <v>293</v>
      </c>
      <c r="C454" s="9" t="s">
        <v>82</v>
      </c>
      <c r="D454" s="14" t="s">
        <v>131</v>
      </c>
      <c r="E454" s="9" t="s">
        <v>484</v>
      </c>
      <c r="F454" s="9" t="s">
        <v>262</v>
      </c>
      <c r="G454" s="12">
        <v>2100</v>
      </c>
      <c r="H454" s="15">
        <v>2100</v>
      </c>
      <c r="I454" s="12">
        <f t="shared" si="21"/>
        <v>100</v>
      </c>
    </row>
    <row r="455" spans="1:11" ht="63" x14ac:dyDescent="0.25">
      <c r="A455" s="16" t="s">
        <v>482</v>
      </c>
      <c r="B455" s="14" t="s">
        <v>293</v>
      </c>
      <c r="C455" s="9" t="s">
        <v>82</v>
      </c>
      <c r="D455" s="14" t="s">
        <v>131</v>
      </c>
      <c r="E455" s="9" t="s">
        <v>484</v>
      </c>
      <c r="F455" s="9" t="s">
        <v>422</v>
      </c>
      <c r="G455" s="12">
        <v>1765</v>
      </c>
      <c r="H455" s="15">
        <v>1765</v>
      </c>
      <c r="I455" s="12">
        <f t="shared" si="21"/>
        <v>100</v>
      </c>
    </row>
    <row r="456" spans="1:11" ht="63" x14ac:dyDescent="0.25">
      <c r="A456" s="16" t="s">
        <v>485</v>
      </c>
      <c r="B456" s="14" t="s">
        <v>293</v>
      </c>
      <c r="C456" s="9" t="s">
        <v>82</v>
      </c>
      <c r="D456" s="14" t="s">
        <v>131</v>
      </c>
      <c r="E456" s="9" t="s">
        <v>486</v>
      </c>
      <c r="F456" s="9"/>
      <c r="G456" s="12">
        <v>198</v>
      </c>
      <c r="H456" s="15">
        <f>H457+H458</f>
        <v>198</v>
      </c>
      <c r="I456" s="12">
        <f t="shared" si="21"/>
        <v>100</v>
      </c>
    </row>
    <row r="457" spans="1:11" ht="63" x14ac:dyDescent="0.25">
      <c r="A457" s="16" t="s">
        <v>304</v>
      </c>
      <c r="B457" s="14" t="s">
        <v>293</v>
      </c>
      <c r="C457" s="9" t="s">
        <v>82</v>
      </c>
      <c r="D457" s="14" t="s">
        <v>131</v>
      </c>
      <c r="E457" s="9" t="s">
        <v>486</v>
      </c>
      <c r="F457" s="9" t="s">
        <v>262</v>
      </c>
      <c r="G457" s="12">
        <v>150</v>
      </c>
      <c r="H457" s="15">
        <v>150</v>
      </c>
      <c r="I457" s="12">
        <f t="shared" si="21"/>
        <v>100</v>
      </c>
    </row>
    <row r="458" spans="1:11" ht="63" x14ac:dyDescent="0.25">
      <c r="A458" s="16" t="s">
        <v>482</v>
      </c>
      <c r="B458" s="14" t="s">
        <v>293</v>
      </c>
      <c r="C458" s="9" t="s">
        <v>82</v>
      </c>
      <c r="D458" s="14" t="s">
        <v>131</v>
      </c>
      <c r="E458" s="9" t="s">
        <v>486</v>
      </c>
      <c r="F458" s="9" t="s">
        <v>422</v>
      </c>
      <c r="G458" s="12">
        <v>48</v>
      </c>
      <c r="H458" s="15">
        <v>48</v>
      </c>
      <c r="I458" s="12">
        <f t="shared" si="21"/>
        <v>100</v>
      </c>
    </row>
    <row r="459" spans="1:11" ht="63" x14ac:dyDescent="0.25">
      <c r="A459" s="16" t="s">
        <v>487</v>
      </c>
      <c r="B459" s="14" t="s">
        <v>293</v>
      </c>
      <c r="C459" s="9" t="s">
        <v>82</v>
      </c>
      <c r="D459" s="14" t="s">
        <v>131</v>
      </c>
      <c r="E459" s="9" t="s">
        <v>488</v>
      </c>
      <c r="F459" s="9"/>
      <c r="G459" s="12">
        <v>1231.26432</v>
      </c>
      <c r="H459" s="15">
        <f>H460+H461</f>
        <v>1231.26432</v>
      </c>
      <c r="I459" s="12">
        <f t="shared" si="21"/>
        <v>100</v>
      </c>
    </row>
    <row r="460" spans="1:11" ht="63" x14ac:dyDescent="0.25">
      <c r="A460" s="16" t="s">
        <v>304</v>
      </c>
      <c r="B460" s="14" t="s">
        <v>293</v>
      </c>
      <c r="C460" s="9" t="s">
        <v>82</v>
      </c>
      <c r="D460" s="14" t="s">
        <v>131</v>
      </c>
      <c r="E460" s="9" t="s">
        <v>488</v>
      </c>
      <c r="F460" s="9" t="s">
        <v>262</v>
      </c>
      <c r="G460" s="12">
        <v>1031.26432</v>
      </c>
      <c r="H460" s="15">
        <v>1031.26432</v>
      </c>
      <c r="I460" s="12">
        <f t="shared" si="21"/>
        <v>100</v>
      </c>
    </row>
    <row r="461" spans="1:11" ht="63" x14ac:dyDescent="0.25">
      <c r="A461" s="16" t="s">
        <v>482</v>
      </c>
      <c r="B461" s="14" t="s">
        <v>293</v>
      </c>
      <c r="C461" s="9" t="s">
        <v>82</v>
      </c>
      <c r="D461" s="14" t="s">
        <v>131</v>
      </c>
      <c r="E461" s="9" t="s">
        <v>488</v>
      </c>
      <c r="F461" s="9" t="s">
        <v>422</v>
      </c>
      <c r="G461" s="12">
        <v>200</v>
      </c>
      <c r="H461" s="15">
        <v>200</v>
      </c>
      <c r="I461" s="12">
        <f t="shared" si="21"/>
        <v>100</v>
      </c>
    </row>
    <row r="462" spans="1:11" ht="63" x14ac:dyDescent="0.25">
      <c r="A462" s="16" t="s">
        <v>489</v>
      </c>
      <c r="B462" s="14" t="s">
        <v>293</v>
      </c>
      <c r="C462" s="9" t="s">
        <v>82</v>
      </c>
      <c r="D462" s="14" t="s">
        <v>131</v>
      </c>
      <c r="E462" s="9" t="s">
        <v>490</v>
      </c>
      <c r="F462" s="9"/>
      <c r="G462" s="12">
        <v>9294.4476800000011</v>
      </c>
      <c r="H462" s="15">
        <f>H463+H465+H464</f>
        <v>9294.4476800000011</v>
      </c>
      <c r="I462" s="15">
        <f t="shared" si="21"/>
        <v>100</v>
      </c>
    </row>
    <row r="463" spans="1:11" ht="47.25" customHeight="1" x14ac:dyDescent="0.25">
      <c r="A463" s="16" t="s">
        <v>304</v>
      </c>
      <c r="B463" s="14" t="s">
        <v>293</v>
      </c>
      <c r="C463" s="9" t="s">
        <v>82</v>
      </c>
      <c r="D463" s="14" t="s">
        <v>131</v>
      </c>
      <c r="E463" s="9" t="s">
        <v>490</v>
      </c>
      <c r="F463" s="9" t="s">
        <v>262</v>
      </c>
      <c r="G463" s="12">
        <v>4337.4476800000002</v>
      </c>
      <c r="H463" s="15">
        <v>4337.4476800000002</v>
      </c>
      <c r="I463" s="12">
        <f t="shared" si="21"/>
        <v>100</v>
      </c>
    </row>
    <row r="464" spans="1:11" ht="47.25" customHeight="1" x14ac:dyDescent="0.25">
      <c r="A464" s="16" t="s">
        <v>304</v>
      </c>
      <c r="B464" s="14" t="s">
        <v>293</v>
      </c>
      <c r="C464" s="9" t="s">
        <v>82</v>
      </c>
      <c r="D464" s="14" t="s">
        <v>131</v>
      </c>
      <c r="E464" s="9" t="s">
        <v>490</v>
      </c>
      <c r="F464" s="9" t="s">
        <v>356</v>
      </c>
      <c r="G464" s="12">
        <v>1200</v>
      </c>
      <c r="H464" s="15">
        <v>1200</v>
      </c>
      <c r="I464" s="12">
        <f t="shared" si="21"/>
        <v>100</v>
      </c>
    </row>
    <row r="465" spans="1:9" ht="52.5" customHeight="1" x14ac:dyDescent="0.25">
      <c r="A465" s="16" t="s">
        <v>482</v>
      </c>
      <c r="B465" s="14" t="s">
        <v>293</v>
      </c>
      <c r="C465" s="9" t="s">
        <v>82</v>
      </c>
      <c r="D465" s="14" t="s">
        <v>131</v>
      </c>
      <c r="E465" s="9" t="s">
        <v>490</v>
      </c>
      <c r="F465" s="9" t="s">
        <v>422</v>
      </c>
      <c r="G465" s="12">
        <v>3757</v>
      </c>
      <c r="H465" s="15">
        <v>3757</v>
      </c>
      <c r="I465" s="12">
        <f t="shared" si="21"/>
        <v>100</v>
      </c>
    </row>
    <row r="466" spans="1:9" ht="78.75" x14ac:dyDescent="0.25">
      <c r="A466" s="16" t="s">
        <v>491</v>
      </c>
      <c r="B466" s="14" t="s">
        <v>293</v>
      </c>
      <c r="C466" s="9" t="s">
        <v>82</v>
      </c>
      <c r="D466" s="14" t="s">
        <v>131</v>
      </c>
      <c r="E466" s="9" t="s">
        <v>492</v>
      </c>
      <c r="F466" s="9"/>
      <c r="G466" s="12">
        <v>130</v>
      </c>
      <c r="H466" s="15">
        <f>H467</f>
        <v>130</v>
      </c>
      <c r="I466" s="15">
        <f t="shared" si="21"/>
        <v>100</v>
      </c>
    </row>
    <row r="467" spans="1:9" ht="55.5" customHeight="1" x14ac:dyDescent="0.25">
      <c r="A467" s="16" t="s">
        <v>304</v>
      </c>
      <c r="B467" s="14" t="s">
        <v>293</v>
      </c>
      <c r="C467" s="9" t="s">
        <v>82</v>
      </c>
      <c r="D467" s="14" t="s">
        <v>131</v>
      </c>
      <c r="E467" s="9" t="s">
        <v>492</v>
      </c>
      <c r="F467" s="9" t="s">
        <v>356</v>
      </c>
      <c r="G467" s="12">
        <v>130</v>
      </c>
      <c r="H467" s="12">
        <v>130</v>
      </c>
      <c r="I467" s="12">
        <f t="shared" si="21"/>
        <v>100</v>
      </c>
    </row>
    <row r="468" spans="1:9" ht="63" x14ac:dyDescent="0.25">
      <c r="A468" s="16" t="s">
        <v>493</v>
      </c>
      <c r="B468" s="14" t="s">
        <v>293</v>
      </c>
      <c r="C468" s="9" t="s">
        <v>82</v>
      </c>
      <c r="D468" s="14" t="s">
        <v>131</v>
      </c>
      <c r="E468" s="9" t="s">
        <v>494</v>
      </c>
      <c r="F468" s="9"/>
      <c r="G468" s="12">
        <v>2461.1579999999999</v>
      </c>
      <c r="H468" s="15">
        <f>H469+H470</f>
        <v>2461.1579999999999</v>
      </c>
      <c r="I468" s="12">
        <f t="shared" si="21"/>
        <v>100</v>
      </c>
    </row>
    <row r="469" spans="1:9" ht="51" customHeight="1" x14ac:dyDescent="0.25">
      <c r="A469" s="16" t="s">
        <v>304</v>
      </c>
      <c r="B469" s="14" t="s">
        <v>293</v>
      </c>
      <c r="C469" s="9" t="s">
        <v>82</v>
      </c>
      <c r="D469" s="14" t="s">
        <v>131</v>
      </c>
      <c r="E469" s="9" t="s">
        <v>494</v>
      </c>
      <c r="F469" s="9" t="s">
        <v>262</v>
      </c>
      <c r="G469" s="12">
        <v>2342.1579999999999</v>
      </c>
      <c r="H469" s="15">
        <v>2342.1579999999999</v>
      </c>
      <c r="I469" s="12">
        <f t="shared" si="21"/>
        <v>100</v>
      </c>
    </row>
    <row r="470" spans="1:9" ht="51" customHeight="1" x14ac:dyDescent="0.25">
      <c r="A470" s="16" t="s">
        <v>482</v>
      </c>
      <c r="B470" s="14" t="s">
        <v>293</v>
      </c>
      <c r="C470" s="9" t="s">
        <v>82</v>
      </c>
      <c r="D470" s="14" t="s">
        <v>131</v>
      </c>
      <c r="E470" s="9" t="s">
        <v>494</v>
      </c>
      <c r="F470" s="9" t="s">
        <v>422</v>
      </c>
      <c r="G470" s="12">
        <v>119</v>
      </c>
      <c r="H470" s="15">
        <f>119</f>
        <v>119</v>
      </c>
      <c r="I470" s="12">
        <f t="shared" si="21"/>
        <v>100</v>
      </c>
    </row>
    <row r="471" spans="1:9" ht="63" x14ac:dyDescent="0.25">
      <c r="A471" s="16" t="s">
        <v>495</v>
      </c>
      <c r="B471" s="14" t="s">
        <v>293</v>
      </c>
      <c r="C471" s="9" t="s">
        <v>82</v>
      </c>
      <c r="D471" s="14" t="s">
        <v>131</v>
      </c>
      <c r="E471" s="9" t="s">
        <v>496</v>
      </c>
      <c r="F471" s="9"/>
      <c r="G471" s="12">
        <v>250</v>
      </c>
      <c r="H471" s="15">
        <f>H472</f>
        <v>250</v>
      </c>
      <c r="I471" s="12">
        <f t="shared" si="21"/>
        <v>100</v>
      </c>
    </row>
    <row r="472" spans="1:9" ht="54" customHeight="1" x14ac:dyDescent="0.25">
      <c r="A472" s="16" t="s">
        <v>304</v>
      </c>
      <c r="B472" s="14" t="s">
        <v>293</v>
      </c>
      <c r="C472" s="9" t="s">
        <v>82</v>
      </c>
      <c r="D472" s="14" t="s">
        <v>131</v>
      </c>
      <c r="E472" s="9" t="s">
        <v>496</v>
      </c>
      <c r="F472" s="9" t="s">
        <v>262</v>
      </c>
      <c r="G472" s="12">
        <v>250</v>
      </c>
      <c r="H472" s="15">
        <v>250</v>
      </c>
      <c r="I472" s="12">
        <f t="shared" si="21"/>
        <v>100</v>
      </c>
    </row>
    <row r="473" spans="1:9" ht="63" x14ac:dyDescent="0.25">
      <c r="A473" s="19" t="s">
        <v>497</v>
      </c>
      <c r="B473" s="14" t="s">
        <v>293</v>
      </c>
      <c r="C473" s="9" t="s">
        <v>82</v>
      </c>
      <c r="D473" s="14" t="s">
        <v>131</v>
      </c>
      <c r="E473" s="9" t="s">
        <v>498</v>
      </c>
      <c r="F473" s="9"/>
      <c r="G473" s="12">
        <v>3057.2</v>
      </c>
      <c r="H473" s="12">
        <f>H474+H475</f>
        <v>3057.2</v>
      </c>
      <c r="I473" s="12">
        <f t="shared" si="21"/>
        <v>100</v>
      </c>
    </row>
    <row r="474" spans="1:9" ht="53.25" customHeight="1" x14ac:dyDescent="0.25">
      <c r="A474" s="16" t="s">
        <v>304</v>
      </c>
      <c r="B474" s="14" t="s">
        <v>293</v>
      </c>
      <c r="C474" s="9" t="s">
        <v>82</v>
      </c>
      <c r="D474" s="14" t="s">
        <v>131</v>
      </c>
      <c r="E474" s="9" t="s">
        <v>498</v>
      </c>
      <c r="F474" s="9" t="s">
        <v>262</v>
      </c>
      <c r="G474" s="12">
        <v>3037.2</v>
      </c>
      <c r="H474" s="15">
        <v>3037.2</v>
      </c>
      <c r="I474" s="12">
        <f t="shared" si="21"/>
        <v>100</v>
      </c>
    </row>
    <row r="475" spans="1:9" ht="53.25" customHeight="1" x14ac:dyDescent="0.25">
      <c r="A475" s="16" t="s">
        <v>482</v>
      </c>
      <c r="B475" s="14" t="s">
        <v>293</v>
      </c>
      <c r="C475" s="9" t="s">
        <v>82</v>
      </c>
      <c r="D475" s="14" t="s">
        <v>131</v>
      </c>
      <c r="E475" s="9" t="s">
        <v>498</v>
      </c>
      <c r="F475" s="9" t="s">
        <v>422</v>
      </c>
      <c r="G475" s="12">
        <v>20</v>
      </c>
      <c r="H475" s="15">
        <v>20</v>
      </c>
      <c r="I475" s="12">
        <f t="shared" si="21"/>
        <v>100</v>
      </c>
    </row>
    <row r="476" spans="1:9" ht="47.25" x14ac:dyDescent="0.25">
      <c r="A476" s="16" t="s">
        <v>499</v>
      </c>
      <c r="B476" s="14" t="s">
        <v>293</v>
      </c>
      <c r="C476" s="9" t="s">
        <v>82</v>
      </c>
      <c r="D476" s="14" t="s">
        <v>131</v>
      </c>
      <c r="E476" s="9" t="s">
        <v>500</v>
      </c>
      <c r="F476" s="9"/>
      <c r="G476" s="12">
        <v>5263.2</v>
      </c>
      <c r="H476" s="15">
        <f>H477</f>
        <v>5263.2</v>
      </c>
      <c r="I476" s="15">
        <f t="shared" si="21"/>
        <v>100</v>
      </c>
    </row>
    <row r="477" spans="1:9" ht="31.5" x14ac:dyDescent="0.25">
      <c r="A477" s="16" t="s">
        <v>355</v>
      </c>
      <c r="B477" s="14" t="s">
        <v>293</v>
      </c>
      <c r="C477" s="9" t="s">
        <v>82</v>
      </c>
      <c r="D477" s="14" t="s">
        <v>131</v>
      </c>
      <c r="E477" s="9" t="s">
        <v>500</v>
      </c>
      <c r="F477" s="9" t="s">
        <v>356</v>
      </c>
      <c r="G477" s="12">
        <v>5263.2</v>
      </c>
      <c r="H477" s="12">
        <v>5263.2</v>
      </c>
      <c r="I477" s="12">
        <f t="shared" si="21"/>
        <v>100</v>
      </c>
    </row>
    <row r="478" spans="1:9" ht="69" customHeight="1" x14ac:dyDescent="0.25">
      <c r="A478" s="16" t="s">
        <v>365</v>
      </c>
      <c r="B478" s="14" t="s">
        <v>293</v>
      </c>
      <c r="C478" s="14" t="s">
        <v>82</v>
      </c>
      <c r="D478" s="14" t="s">
        <v>131</v>
      </c>
      <c r="E478" s="9" t="s">
        <v>366</v>
      </c>
      <c r="F478" s="9"/>
      <c r="G478" s="12">
        <v>1762</v>
      </c>
      <c r="H478" s="15">
        <f t="shared" ref="H478:H480" si="23">H479</f>
        <v>1762</v>
      </c>
      <c r="I478" s="12">
        <f t="shared" si="21"/>
        <v>100</v>
      </c>
    </row>
    <row r="479" spans="1:9" ht="47.25" x14ac:dyDescent="0.25">
      <c r="A479" s="16" t="s">
        <v>95</v>
      </c>
      <c r="B479" s="14" t="s">
        <v>293</v>
      </c>
      <c r="C479" s="14" t="s">
        <v>82</v>
      </c>
      <c r="D479" s="14" t="s">
        <v>131</v>
      </c>
      <c r="E479" s="9" t="s">
        <v>375</v>
      </c>
      <c r="F479" s="9"/>
      <c r="G479" s="12">
        <v>1762</v>
      </c>
      <c r="H479" s="15">
        <f t="shared" si="23"/>
        <v>1762</v>
      </c>
      <c r="I479" s="12">
        <f t="shared" si="21"/>
        <v>100</v>
      </c>
    </row>
    <row r="480" spans="1:9" ht="63" x14ac:dyDescent="0.25">
      <c r="A480" s="16" t="s">
        <v>376</v>
      </c>
      <c r="B480" s="14" t="s">
        <v>293</v>
      </c>
      <c r="C480" s="14" t="s">
        <v>82</v>
      </c>
      <c r="D480" s="14" t="s">
        <v>131</v>
      </c>
      <c r="E480" s="9" t="s">
        <v>501</v>
      </c>
      <c r="F480" s="9"/>
      <c r="G480" s="12">
        <v>1762</v>
      </c>
      <c r="H480" s="15">
        <f t="shared" si="23"/>
        <v>1762</v>
      </c>
      <c r="I480" s="12">
        <f t="shared" si="21"/>
        <v>100</v>
      </c>
    </row>
    <row r="481" spans="1:9" ht="80.25" customHeight="1" x14ac:dyDescent="0.25">
      <c r="A481" s="16" t="s">
        <v>502</v>
      </c>
      <c r="B481" s="14" t="s">
        <v>293</v>
      </c>
      <c r="C481" s="14" t="s">
        <v>82</v>
      </c>
      <c r="D481" s="14" t="s">
        <v>131</v>
      </c>
      <c r="E481" s="9" t="s">
        <v>503</v>
      </c>
      <c r="F481" s="9"/>
      <c r="G481" s="12">
        <v>1762</v>
      </c>
      <c r="H481" s="15">
        <f>H483+H482</f>
        <v>1762</v>
      </c>
      <c r="I481" s="12">
        <f t="shared" si="21"/>
        <v>100</v>
      </c>
    </row>
    <row r="482" spans="1:9" ht="54.75" customHeight="1" x14ac:dyDescent="0.25">
      <c r="A482" s="16" t="s">
        <v>261</v>
      </c>
      <c r="B482" s="14" t="s">
        <v>293</v>
      </c>
      <c r="C482" s="14" t="s">
        <v>82</v>
      </c>
      <c r="D482" s="14" t="s">
        <v>131</v>
      </c>
      <c r="E482" s="9" t="s">
        <v>503</v>
      </c>
      <c r="F482" s="9" t="s">
        <v>262</v>
      </c>
      <c r="G482" s="12">
        <v>700</v>
      </c>
      <c r="H482" s="15">
        <v>700</v>
      </c>
      <c r="I482" s="12">
        <f t="shared" si="21"/>
        <v>100</v>
      </c>
    </row>
    <row r="483" spans="1:9" ht="54" customHeight="1" x14ac:dyDescent="0.25">
      <c r="A483" s="16" t="s">
        <v>421</v>
      </c>
      <c r="B483" s="14" t="s">
        <v>293</v>
      </c>
      <c r="C483" s="14" t="s">
        <v>82</v>
      </c>
      <c r="D483" s="14" t="s">
        <v>131</v>
      </c>
      <c r="E483" s="9" t="s">
        <v>503</v>
      </c>
      <c r="F483" s="9" t="s">
        <v>422</v>
      </c>
      <c r="G483" s="12">
        <v>1062</v>
      </c>
      <c r="H483" s="15">
        <v>1062</v>
      </c>
      <c r="I483" s="12">
        <f t="shared" si="21"/>
        <v>100</v>
      </c>
    </row>
    <row r="484" spans="1:9" x14ac:dyDescent="0.25">
      <c r="A484" s="48"/>
      <c r="B484" s="49"/>
      <c r="C484" s="49"/>
      <c r="D484" s="49"/>
      <c r="E484" s="49"/>
      <c r="F484" s="49"/>
      <c r="G484" s="50"/>
      <c r="H484" s="50"/>
      <c r="I484" s="50"/>
    </row>
    <row r="485" spans="1:9" x14ac:dyDescent="0.25">
      <c r="A485" s="51"/>
      <c r="B485" s="43"/>
      <c r="C485" s="43"/>
      <c r="D485" s="43"/>
      <c r="E485" s="43"/>
      <c r="F485" s="43"/>
      <c r="G485" s="44"/>
      <c r="H485" s="44"/>
      <c r="I485" s="44"/>
    </row>
    <row r="486" spans="1:9" ht="47.25" x14ac:dyDescent="0.25">
      <c r="A486" s="13" t="s">
        <v>504</v>
      </c>
      <c r="B486" s="14" t="s">
        <v>505</v>
      </c>
      <c r="C486" s="38" t="s">
        <v>17</v>
      </c>
      <c r="D486" s="38" t="s">
        <v>17</v>
      </c>
      <c r="E486" s="14"/>
      <c r="F486" s="14"/>
      <c r="G486" s="12">
        <v>1848250.4084600001</v>
      </c>
      <c r="H486" s="12">
        <f>H487+H715</f>
        <v>1843684.4597099999</v>
      </c>
      <c r="I486" s="12">
        <f t="shared" si="21"/>
        <v>99.75295832593352</v>
      </c>
    </row>
    <row r="487" spans="1:9" x14ac:dyDescent="0.25">
      <c r="A487" s="16" t="s">
        <v>294</v>
      </c>
      <c r="B487" s="14" t="s">
        <v>505</v>
      </c>
      <c r="C487" s="9" t="s">
        <v>285</v>
      </c>
      <c r="D487" s="9" t="s">
        <v>17</v>
      </c>
      <c r="E487" s="9"/>
      <c r="F487" s="9"/>
      <c r="G487" s="12">
        <v>1830542.80846</v>
      </c>
      <c r="H487" s="12">
        <f>H488+H539+H667+H615</f>
        <v>1827876.7375899998</v>
      </c>
      <c r="I487" s="12">
        <f t="shared" si="21"/>
        <v>99.854356267568363</v>
      </c>
    </row>
    <row r="488" spans="1:9" x14ac:dyDescent="0.25">
      <c r="A488" s="16" t="s">
        <v>506</v>
      </c>
      <c r="B488" s="14" t="s">
        <v>505</v>
      </c>
      <c r="C488" s="9" t="s">
        <v>285</v>
      </c>
      <c r="D488" s="9" t="s">
        <v>16</v>
      </c>
      <c r="E488" s="9"/>
      <c r="F488" s="9"/>
      <c r="G488" s="12">
        <v>629907.82103999995</v>
      </c>
      <c r="H488" s="12">
        <f>H489+H533</f>
        <v>629907.82103999995</v>
      </c>
      <c r="I488" s="12">
        <f t="shared" si="21"/>
        <v>100</v>
      </c>
    </row>
    <row r="489" spans="1:9" ht="63" x14ac:dyDescent="0.25">
      <c r="A489" s="16" t="s">
        <v>391</v>
      </c>
      <c r="B489" s="14" t="s">
        <v>505</v>
      </c>
      <c r="C489" s="9" t="s">
        <v>285</v>
      </c>
      <c r="D489" s="9" t="s">
        <v>16</v>
      </c>
      <c r="E489" s="9" t="s">
        <v>392</v>
      </c>
      <c r="F489" s="9"/>
      <c r="G489" s="12">
        <v>619925.00049000001</v>
      </c>
      <c r="H489" s="12">
        <f>H490</f>
        <v>619925.00049000001</v>
      </c>
      <c r="I489" s="12">
        <f t="shared" si="21"/>
        <v>100</v>
      </c>
    </row>
    <row r="490" spans="1:9" ht="63" x14ac:dyDescent="0.25">
      <c r="A490" s="16" t="s">
        <v>507</v>
      </c>
      <c r="B490" s="14" t="s">
        <v>505</v>
      </c>
      <c r="C490" s="9" t="s">
        <v>285</v>
      </c>
      <c r="D490" s="9" t="s">
        <v>16</v>
      </c>
      <c r="E490" s="9" t="s">
        <v>508</v>
      </c>
      <c r="F490" s="9"/>
      <c r="G490" s="12">
        <v>619925.00049000001</v>
      </c>
      <c r="H490" s="12">
        <f>H491</f>
        <v>619925.00049000001</v>
      </c>
      <c r="I490" s="12">
        <f t="shared" si="21"/>
        <v>100</v>
      </c>
    </row>
    <row r="491" spans="1:9" ht="47.25" x14ac:dyDescent="0.25">
      <c r="A491" s="16" t="s">
        <v>509</v>
      </c>
      <c r="B491" s="14" t="s">
        <v>505</v>
      </c>
      <c r="C491" s="9" t="s">
        <v>285</v>
      </c>
      <c r="D491" s="9" t="s">
        <v>16</v>
      </c>
      <c r="E491" s="9" t="s">
        <v>510</v>
      </c>
      <c r="F491" s="9"/>
      <c r="G491" s="12">
        <v>619925.00049000001</v>
      </c>
      <c r="H491" s="12">
        <f>H492+H495+H498+H503+H510+H513+H507+H520+H523+H530+H526+H501+H528+H518</f>
        <v>619925.00049000001</v>
      </c>
      <c r="I491" s="12">
        <f t="shared" si="21"/>
        <v>100</v>
      </c>
    </row>
    <row r="492" spans="1:9" ht="47.25" x14ac:dyDescent="0.25">
      <c r="A492" s="16" t="s">
        <v>511</v>
      </c>
      <c r="B492" s="14" t="s">
        <v>505</v>
      </c>
      <c r="C492" s="9" t="s">
        <v>285</v>
      </c>
      <c r="D492" s="9" t="s">
        <v>16</v>
      </c>
      <c r="E492" s="9" t="s">
        <v>512</v>
      </c>
      <c r="F492" s="9"/>
      <c r="G492" s="12">
        <v>130554.66842</v>
      </c>
      <c r="H492" s="12">
        <f>H493+H494</f>
        <v>130554.66842</v>
      </c>
      <c r="I492" s="12">
        <f t="shared" si="21"/>
        <v>100</v>
      </c>
    </row>
    <row r="493" spans="1:9" ht="63" x14ac:dyDescent="0.25">
      <c r="A493" s="16" t="s">
        <v>261</v>
      </c>
      <c r="B493" s="14" t="s">
        <v>505</v>
      </c>
      <c r="C493" s="9" t="s">
        <v>285</v>
      </c>
      <c r="D493" s="9" t="s">
        <v>16</v>
      </c>
      <c r="E493" s="9" t="s">
        <v>512</v>
      </c>
      <c r="F493" s="9" t="s">
        <v>262</v>
      </c>
      <c r="G493" s="12">
        <v>103997.54942</v>
      </c>
      <c r="H493" s="12">
        <v>103997.54942</v>
      </c>
      <c r="I493" s="12">
        <f t="shared" si="21"/>
        <v>100</v>
      </c>
    </row>
    <row r="494" spans="1:9" ht="63" x14ac:dyDescent="0.25">
      <c r="A494" s="16" t="s">
        <v>421</v>
      </c>
      <c r="B494" s="14" t="s">
        <v>505</v>
      </c>
      <c r="C494" s="9" t="s">
        <v>285</v>
      </c>
      <c r="D494" s="9" t="s">
        <v>16</v>
      </c>
      <c r="E494" s="9" t="s">
        <v>512</v>
      </c>
      <c r="F494" s="9" t="s">
        <v>422</v>
      </c>
      <c r="G494" s="12">
        <v>26557.118999999999</v>
      </c>
      <c r="H494" s="12">
        <v>26557.118999999999</v>
      </c>
      <c r="I494" s="12">
        <f t="shared" si="21"/>
        <v>100</v>
      </c>
    </row>
    <row r="495" spans="1:9" ht="47.25" x14ac:dyDescent="0.25">
      <c r="A495" s="16" t="s">
        <v>513</v>
      </c>
      <c r="B495" s="14" t="s">
        <v>505</v>
      </c>
      <c r="C495" s="9" t="s">
        <v>285</v>
      </c>
      <c r="D495" s="9" t="s">
        <v>16</v>
      </c>
      <c r="E495" s="9" t="s">
        <v>514</v>
      </c>
      <c r="F495" s="9"/>
      <c r="G495" s="12">
        <v>38909.480430000003</v>
      </c>
      <c r="H495" s="12">
        <f>H496+H497</f>
        <v>38909.480430000003</v>
      </c>
      <c r="I495" s="12">
        <f t="shared" si="21"/>
        <v>100</v>
      </c>
    </row>
    <row r="496" spans="1:9" ht="63" x14ac:dyDescent="0.25">
      <c r="A496" s="16" t="s">
        <v>261</v>
      </c>
      <c r="B496" s="14" t="s">
        <v>505</v>
      </c>
      <c r="C496" s="9" t="s">
        <v>285</v>
      </c>
      <c r="D496" s="9" t="s">
        <v>16</v>
      </c>
      <c r="E496" s="9" t="s">
        <v>514</v>
      </c>
      <c r="F496" s="9" t="s">
        <v>262</v>
      </c>
      <c r="G496" s="12">
        <v>29195.862000000001</v>
      </c>
      <c r="H496" s="12">
        <v>29195.862000000001</v>
      </c>
      <c r="I496" s="12">
        <f t="shared" si="21"/>
        <v>100</v>
      </c>
    </row>
    <row r="497" spans="1:9" ht="63" x14ac:dyDescent="0.25">
      <c r="A497" s="16" t="s">
        <v>421</v>
      </c>
      <c r="B497" s="14" t="s">
        <v>505</v>
      </c>
      <c r="C497" s="9" t="s">
        <v>285</v>
      </c>
      <c r="D497" s="9" t="s">
        <v>16</v>
      </c>
      <c r="E497" s="9" t="s">
        <v>514</v>
      </c>
      <c r="F497" s="9" t="s">
        <v>422</v>
      </c>
      <c r="G497" s="12">
        <v>9713.6184300000004</v>
      </c>
      <c r="H497" s="12">
        <v>9713.6184300000004</v>
      </c>
      <c r="I497" s="12">
        <f t="shared" si="21"/>
        <v>100</v>
      </c>
    </row>
    <row r="498" spans="1:9" ht="47.25" x14ac:dyDescent="0.25">
      <c r="A498" s="16" t="s">
        <v>515</v>
      </c>
      <c r="B498" s="14" t="s">
        <v>505</v>
      </c>
      <c r="C498" s="9" t="s">
        <v>285</v>
      </c>
      <c r="D498" s="9" t="s">
        <v>16</v>
      </c>
      <c r="E498" s="9" t="s">
        <v>516</v>
      </c>
      <c r="F498" s="9"/>
      <c r="G498" s="12">
        <v>2639.3449700000001</v>
      </c>
      <c r="H498" s="12">
        <f>H500+H499</f>
        <v>2639.3449700000001</v>
      </c>
      <c r="I498" s="12">
        <f t="shared" si="21"/>
        <v>100</v>
      </c>
    </row>
    <row r="499" spans="1:9" ht="63" x14ac:dyDescent="0.25">
      <c r="A499" s="16" t="s">
        <v>261</v>
      </c>
      <c r="B499" s="14" t="s">
        <v>505</v>
      </c>
      <c r="C499" s="9" t="s">
        <v>285</v>
      </c>
      <c r="D499" s="9" t="s">
        <v>16</v>
      </c>
      <c r="E499" s="9" t="s">
        <v>516</v>
      </c>
      <c r="F499" s="9" t="s">
        <v>262</v>
      </c>
      <c r="G499" s="12">
        <v>2151.23497</v>
      </c>
      <c r="H499" s="12">
        <v>2151.23497</v>
      </c>
      <c r="I499" s="12">
        <f t="shared" ref="I499:I559" si="24">H499/G499*100</f>
        <v>100</v>
      </c>
    </row>
    <row r="500" spans="1:9" ht="63" x14ac:dyDescent="0.25">
      <c r="A500" s="16" t="s">
        <v>421</v>
      </c>
      <c r="B500" s="14" t="s">
        <v>505</v>
      </c>
      <c r="C500" s="9" t="s">
        <v>285</v>
      </c>
      <c r="D500" s="9" t="s">
        <v>16</v>
      </c>
      <c r="E500" s="9" t="s">
        <v>516</v>
      </c>
      <c r="F500" s="9" t="s">
        <v>422</v>
      </c>
      <c r="G500" s="12">
        <v>488.11</v>
      </c>
      <c r="H500" s="12">
        <v>488.11</v>
      </c>
      <c r="I500" s="12">
        <f t="shared" si="24"/>
        <v>100</v>
      </c>
    </row>
    <row r="501" spans="1:9" ht="94.5" x14ac:dyDescent="0.25">
      <c r="A501" s="16" t="s">
        <v>517</v>
      </c>
      <c r="B501" s="14" t="s">
        <v>505</v>
      </c>
      <c r="C501" s="9" t="s">
        <v>285</v>
      </c>
      <c r="D501" s="9" t="s">
        <v>16</v>
      </c>
      <c r="E501" s="9" t="s">
        <v>518</v>
      </c>
      <c r="F501" s="9"/>
      <c r="G501" s="12">
        <v>341.80799999999999</v>
      </c>
      <c r="H501" s="12">
        <f>H502</f>
        <v>341.80799999999999</v>
      </c>
      <c r="I501" s="12">
        <f t="shared" si="24"/>
        <v>100</v>
      </c>
    </row>
    <row r="502" spans="1:9" ht="31.5" x14ac:dyDescent="0.25">
      <c r="A502" s="16" t="s">
        <v>355</v>
      </c>
      <c r="B502" s="14" t="s">
        <v>505</v>
      </c>
      <c r="C502" s="9" t="s">
        <v>285</v>
      </c>
      <c r="D502" s="9" t="s">
        <v>16</v>
      </c>
      <c r="E502" s="9" t="s">
        <v>518</v>
      </c>
      <c r="F502" s="9" t="s">
        <v>356</v>
      </c>
      <c r="G502" s="12">
        <v>341.80799999999999</v>
      </c>
      <c r="H502" s="12">
        <v>341.80799999999999</v>
      </c>
      <c r="I502" s="12">
        <f t="shared" si="24"/>
        <v>100</v>
      </c>
    </row>
    <row r="503" spans="1:9" ht="47.25" x14ac:dyDescent="0.25">
      <c r="A503" s="16" t="s">
        <v>519</v>
      </c>
      <c r="B503" s="14" t="s">
        <v>505</v>
      </c>
      <c r="C503" s="9" t="s">
        <v>285</v>
      </c>
      <c r="D503" s="9" t="s">
        <v>16</v>
      </c>
      <c r="E503" s="9" t="s">
        <v>520</v>
      </c>
      <c r="F503" s="9"/>
      <c r="G503" s="12">
        <v>5791.0757300000005</v>
      </c>
      <c r="H503" s="12">
        <f>SUM(H504:H506)</f>
        <v>5791.0757300000005</v>
      </c>
      <c r="I503" s="12">
        <f t="shared" si="24"/>
        <v>100</v>
      </c>
    </row>
    <row r="504" spans="1:9" ht="63" x14ac:dyDescent="0.25">
      <c r="A504" s="16" t="s">
        <v>261</v>
      </c>
      <c r="B504" s="14" t="s">
        <v>505</v>
      </c>
      <c r="C504" s="9" t="s">
        <v>285</v>
      </c>
      <c r="D504" s="9" t="s">
        <v>16</v>
      </c>
      <c r="E504" s="9" t="s">
        <v>520</v>
      </c>
      <c r="F504" s="9" t="s">
        <v>262</v>
      </c>
      <c r="G504" s="12">
        <v>2000</v>
      </c>
      <c r="H504" s="12">
        <v>2000</v>
      </c>
      <c r="I504" s="12">
        <f t="shared" si="24"/>
        <v>100</v>
      </c>
    </row>
    <row r="505" spans="1:9" ht="31.5" x14ac:dyDescent="0.25">
      <c r="A505" s="16" t="s">
        <v>355</v>
      </c>
      <c r="B505" s="14" t="s">
        <v>505</v>
      </c>
      <c r="C505" s="9" t="s">
        <v>285</v>
      </c>
      <c r="D505" s="9" t="s">
        <v>16</v>
      </c>
      <c r="E505" s="9" t="s">
        <v>520</v>
      </c>
      <c r="F505" s="9" t="s">
        <v>356</v>
      </c>
      <c r="G505" s="12">
        <v>3191.07573</v>
      </c>
      <c r="H505" s="12">
        <v>3191.07573</v>
      </c>
      <c r="I505" s="12">
        <f t="shared" si="24"/>
        <v>100</v>
      </c>
    </row>
    <row r="506" spans="1:9" ht="63" x14ac:dyDescent="0.25">
      <c r="A506" s="16" t="s">
        <v>421</v>
      </c>
      <c r="B506" s="14" t="s">
        <v>505</v>
      </c>
      <c r="C506" s="9" t="s">
        <v>285</v>
      </c>
      <c r="D506" s="9" t="s">
        <v>16</v>
      </c>
      <c r="E506" s="9" t="s">
        <v>520</v>
      </c>
      <c r="F506" s="9" t="s">
        <v>422</v>
      </c>
      <c r="G506" s="12">
        <v>600</v>
      </c>
      <c r="H506" s="12">
        <v>600</v>
      </c>
      <c r="I506" s="12">
        <f t="shared" si="24"/>
        <v>100</v>
      </c>
    </row>
    <row r="507" spans="1:9" ht="47.25" x14ac:dyDescent="0.25">
      <c r="A507" s="16" t="s">
        <v>521</v>
      </c>
      <c r="B507" s="14" t="s">
        <v>505</v>
      </c>
      <c r="C507" s="9" t="s">
        <v>285</v>
      </c>
      <c r="D507" s="9" t="s">
        <v>16</v>
      </c>
      <c r="E507" s="9" t="s">
        <v>522</v>
      </c>
      <c r="F507" s="9"/>
      <c r="G507" s="12">
        <v>189.65</v>
      </c>
      <c r="H507" s="12">
        <f>H508+H509</f>
        <v>189.65</v>
      </c>
      <c r="I507" s="12">
        <f t="shared" si="24"/>
        <v>100</v>
      </c>
    </row>
    <row r="508" spans="1:9" ht="63" x14ac:dyDescent="0.25">
      <c r="A508" s="16" t="s">
        <v>261</v>
      </c>
      <c r="B508" s="14" t="s">
        <v>505</v>
      </c>
      <c r="C508" s="9" t="s">
        <v>285</v>
      </c>
      <c r="D508" s="9" t="s">
        <v>16</v>
      </c>
      <c r="E508" s="9" t="s">
        <v>522</v>
      </c>
      <c r="F508" s="9" t="s">
        <v>262</v>
      </c>
      <c r="G508" s="12">
        <v>150.37</v>
      </c>
      <c r="H508" s="12">
        <v>150.37</v>
      </c>
      <c r="I508" s="12">
        <f t="shared" si="24"/>
        <v>100</v>
      </c>
    </row>
    <row r="509" spans="1:9" ht="63" x14ac:dyDescent="0.25">
      <c r="A509" s="16" t="s">
        <v>421</v>
      </c>
      <c r="B509" s="14" t="s">
        <v>505</v>
      </c>
      <c r="C509" s="9" t="s">
        <v>285</v>
      </c>
      <c r="D509" s="9" t="s">
        <v>16</v>
      </c>
      <c r="E509" s="9" t="s">
        <v>522</v>
      </c>
      <c r="F509" s="9" t="s">
        <v>422</v>
      </c>
      <c r="G509" s="12">
        <v>39.28</v>
      </c>
      <c r="H509" s="12">
        <v>39.28</v>
      </c>
      <c r="I509" s="12">
        <f t="shared" si="24"/>
        <v>100</v>
      </c>
    </row>
    <row r="510" spans="1:9" ht="47.25" x14ac:dyDescent="0.25">
      <c r="A510" s="16" t="s">
        <v>523</v>
      </c>
      <c r="B510" s="14" t="s">
        <v>505</v>
      </c>
      <c r="C510" s="9" t="s">
        <v>285</v>
      </c>
      <c r="D510" s="9" t="s">
        <v>16</v>
      </c>
      <c r="E510" s="9" t="s">
        <v>524</v>
      </c>
      <c r="F510" s="9"/>
      <c r="G510" s="12">
        <v>5698.6251700000003</v>
      </c>
      <c r="H510" s="12">
        <f>H511+H512</f>
        <v>5698.6251700000003</v>
      </c>
      <c r="I510" s="12">
        <f t="shared" si="24"/>
        <v>100</v>
      </c>
    </row>
    <row r="511" spans="1:9" ht="63" x14ac:dyDescent="0.25">
      <c r="A511" s="16" t="s">
        <v>261</v>
      </c>
      <c r="B511" s="14" t="s">
        <v>505</v>
      </c>
      <c r="C511" s="9" t="s">
        <v>285</v>
      </c>
      <c r="D511" s="9" t="s">
        <v>16</v>
      </c>
      <c r="E511" s="9" t="s">
        <v>524</v>
      </c>
      <c r="F511" s="9" t="s">
        <v>262</v>
      </c>
      <c r="G511" s="12">
        <v>4245.8429599999999</v>
      </c>
      <c r="H511" s="12">
        <v>4245.8429599999999</v>
      </c>
      <c r="I511" s="12">
        <f t="shared" si="24"/>
        <v>100</v>
      </c>
    </row>
    <row r="512" spans="1:9" ht="63" x14ac:dyDescent="0.25">
      <c r="A512" s="16" t="s">
        <v>421</v>
      </c>
      <c r="B512" s="14" t="s">
        <v>505</v>
      </c>
      <c r="C512" s="9" t="s">
        <v>285</v>
      </c>
      <c r="D512" s="9" t="s">
        <v>16</v>
      </c>
      <c r="E512" s="9" t="s">
        <v>524</v>
      </c>
      <c r="F512" s="9" t="s">
        <v>422</v>
      </c>
      <c r="G512" s="12">
        <v>1452.7822100000001</v>
      </c>
      <c r="H512" s="12">
        <v>1452.7822100000001</v>
      </c>
      <c r="I512" s="12">
        <f t="shared" si="24"/>
        <v>100</v>
      </c>
    </row>
    <row r="513" spans="1:9" ht="47.25" x14ac:dyDescent="0.25">
      <c r="A513" s="16" t="s">
        <v>525</v>
      </c>
      <c r="B513" s="14" t="s">
        <v>505</v>
      </c>
      <c r="C513" s="9" t="s">
        <v>285</v>
      </c>
      <c r="D513" s="9" t="s">
        <v>16</v>
      </c>
      <c r="E513" s="9" t="s">
        <v>526</v>
      </c>
      <c r="F513" s="9"/>
      <c r="G513" s="12">
        <v>40004.360240000002</v>
      </c>
      <c r="H513" s="12">
        <f>SUM(H514:H517)</f>
        <v>40004.360240000002</v>
      </c>
      <c r="I513" s="12">
        <f t="shared" si="24"/>
        <v>100</v>
      </c>
    </row>
    <row r="514" spans="1:9" ht="63" x14ac:dyDescent="0.25">
      <c r="A514" s="16" t="s">
        <v>261</v>
      </c>
      <c r="B514" s="14" t="s">
        <v>505</v>
      </c>
      <c r="C514" s="9" t="s">
        <v>285</v>
      </c>
      <c r="D514" s="9" t="s">
        <v>16</v>
      </c>
      <c r="E514" s="9" t="s">
        <v>526</v>
      </c>
      <c r="F514" s="9" t="s">
        <v>262</v>
      </c>
      <c r="G514" s="12">
        <v>32277.083030000002</v>
      </c>
      <c r="H514" s="12">
        <v>32277.083030000002</v>
      </c>
      <c r="I514" s="12">
        <f t="shared" si="24"/>
        <v>100</v>
      </c>
    </row>
    <row r="515" spans="1:9" ht="31.5" x14ac:dyDescent="0.25">
      <c r="A515" s="16" t="s">
        <v>355</v>
      </c>
      <c r="B515" s="14" t="s">
        <v>505</v>
      </c>
      <c r="C515" s="9" t="s">
        <v>285</v>
      </c>
      <c r="D515" s="9" t="s">
        <v>16</v>
      </c>
      <c r="E515" s="9" t="s">
        <v>526</v>
      </c>
      <c r="F515" s="9" t="s">
        <v>356</v>
      </c>
      <c r="G515" s="12">
        <v>973.76914999999997</v>
      </c>
      <c r="H515" s="12">
        <v>973.76914999999997</v>
      </c>
      <c r="I515" s="12">
        <f t="shared" si="24"/>
        <v>100</v>
      </c>
    </row>
    <row r="516" spans="1:9" ht="63" x14ac:dyDescent="0.25">
      <c r="A516" s="16" t="s">
        <v>421</v>
      </c>
      <c r="B516" s="14" t="s">
        <v>505</v>
      </c>
      <c r="C516" s="9" t="s">
        <v>285</v>
      </c>
      <c r="D516" s="9" t="s">
        <v>16</v>
      </c>
      <c r="E516" s="9" t="s">
        <v>526</v>
      </c>
      <c r="F516" s="9" t="s">
        <v>422</v>
      </c>
      <c r="G516" s="12">
        <v>6614.5780000000004</v>
      </c>
      <c r="H516" s="12">
        <v>6614.5780000000004</v>
      </c>
      <c r="I516" s="12">
        <f t="shared" si="24"/>
        <v>100</v>
      </c>
    </row>
    <row r="517" spans="1:9" ht="31.5" x14ac:dyDescent="0.25">
      <c r="A517" s="16" t="s">
        <v>437</v>
      </c>
      <c r="B517" s="14" t="s">
        <v>505</v>
      </c>
      <c r="C517" s="9" t="s">
        <v>285</v>
      </c>
      <c r="D517" s="9" t="s">
        <v>16</v>
      </c>
      <c r="E517" s="9" t="s">
        <v>526</v>
      </c>
      <c r="F517" s="9" t="s">
        <v>438</v>
      </c>
      <c r="G517" s="12">
        <v>138.93006</v>
      </c>
      <c r="H517" s="12">
        <v>138.93006</v>
      </c>
      <c r="I517" s="12">
        <f t="shared" si="24"/>
        <v>100</v>
      </c>
    </row>
    <row r="518" spans="1:9" ht="63" x14ac:dyDescent="0.25">
      <c r="A518" s="16" t="s">
        <v>527</v>
      </c>
      <c r="B518" s="14" t="s">
        <v>505</v>
      </c>
      <c r="C518" s="9" t="s">
        <v>285</v>
      </c>
      <c r="D518" s="9" t="s">
        <v>16</v>
      </c>
      <c r="E518" s="9" t="s">
        <v>528</v>
      </c>
      <c r="F518" s="9"/>
      <c r="G518" s="12">
        <v>50</v>
      </c>
      <c r="H518" s="12">
        <f>H519</f>
        <v>50</v>
      </c>
      <c r="I518" s="12">
        <f t="shared" si="24"/>
        <v>100</v>
      </c>
    </row>
    <row r="519" spans="1:9" ht="31.5" x14ac:dyDescent="0.25">
      <c r="A519" s="16" t="s">
        <v>437</v>
      </c>
      <c r="B519" s="14" t="s">
        <v>505</v>
      </c>
      <c r="C519" s="9" t="s">
        <v>285</v>
      </c>
      <c r="D519" s="9" t="s">
        <v>16</v>
      </c>
      <c r="E519" s="9" t="s">
        <v>528</v>
      </c>
      <c r="F519" s="9" t="s">
        <v>438</v>
      </c>
      <c r="G519" s="12">
        <v>50</v>
      </c>
      <c r="H519" s="12">
        <v>50</v>
      </c>
      <c r="I519" s="12">
        <f t="shared" si="24"/>
        <v>100</v>
      </c>
    </row>
    <row r="520" spans="1:9" ht="78.75" x14ac:dyDescent="0.25">
      <c r="A520" s="19" t="s">
        <v>529</v>
      </c>
      <c r="B520" s="14" t="s">
        <v>505</v>
      </c>
      <c r="C520" s="9" t="s">
        <v>285</v>
      </c>
      <c r="D520" s="9" t="s">
        <v>16</v>
      </c>
      <c r="E520" s="9" t="s">
        <v>530</v>
      </c>
      <c r="F520" s="9"/>
      <c r="G520" s="12">
        <v>477.18899999999996</v>
      </c>
      <c r="H520" s="12">
        <f>H521+H522</f>
        <v>477.18899999999996</v>
      </c>
      <c r="I520" s="12">
        <f t="shared" si="24"/>
        <v>100</v>
      </c>
    </row>
    <row r="521" spans="1:9" ht="63" x14ac:dyDescent="0.25">
      <c r="A521" s="19" t="s">
        <v>261</v>
      </c>
      <c r="B521" s="14" t="s">
        <v>505</v>
      </c>
      <c r="C521" s="9" t="s">
        <v>285</v>
      </c>
      <c r="D521" s="9" t="s">
        <v>16</v>
      </c>
      <c r="E521" s="9" t="s">
        <v>530</v>
      </c>
      <c r="F521" s="9" t="s">
        <v>262</v>
      </c>
      <c r="G521" s="12">
        <v>358.91199999999998</v>
      </c>
      <c r="H521" s="12">
        <v>358.91199999999998</v>
      </c>
      <c r="I521" s="12">
        <f t="shared" si="24"/>
        <v>100</v>
      </c>
    </row>
    <row r="522" spans="1:9" ht="63" x14ac:dyDescent="0.25">
      <c r="A522" s="19" t="s">
        <v>421</v>
      </c>
      <c r="B522" s="14" t="s">
        <v>505</v>
      </c>
      <c r="C522" s="9" t="s">
        <v>285</v>
      </c>
      <c r="D522" s="9" t="s">
        <v>16</v>
      </c>
      <c r="E522" s="9" t="s">
        <v>530</v>
      </c>
      <c r="F522" s="9" t="s">
        <v>422</v>
      </c>
      <c r="G522" s="12">
        <v>118.277</v>
      </c>
      <c r="H522" s="12">
        <v>118.277</v>
      </c>
      <c r="I522" s="12">
        <f t="shared" si="24"/>
        <v>100</v>
      </c>
    </row>
    <row r="523" spans="1:9" ht="78.75" x14ac:dyDescent="0.25">
      <c r="A523" s="20" t="s">
        <v>531</v>
      </c>
      <c r="B523" s="9" t="s">
        <v>505</v>
      </c>
      <c r="C523" s="9" t="s">
        <v>285</v>
      </c>
      <c r="D523" s="9" t="s">
        <v>16</v>
      </c>
      <c r="E523" s="9" t="s">
        <v>532</v>
      </c>
      <c r="F523" s="9"/>
      <c r="G523" s="12">
        <v>368155.54</v>
      </c>
      <c r="H523" s="12">
        <f>H524+H525</f>
        <v>368155.54</v>
      </c>
      <c r="I523" s="18">
        <f t="shared" si="24"/>
        <v>100</v>
      </c>
    </row>
    <row r="524" spans="1:9" ht="63" x14ac:dyDescent="0.25">
      <c r="A524" s="16" t="s">
        <v>261</v>
      </c>
      <c r="B524" s="9" t="s">
        <v>505</v>
      </c>
      <c r="C524" s="9" t="s">
        <v>285</v>
      </c>
      <c r="D524" s="9" t="s">
        <v>16</v>
      </c>
      <c r="E524" s="9" t="s">
        <v>532</v>
      </c>
      <c r="F524" s="9" t="s">
        <v>262</v>
      </c>
      <c r="G524" s="12">
        <v>284353.67823999998</v>
      </c>
      <c r="H524" s="12">
        <v>284353.67823999998</v>
      </c>
      <c r="I524" s="12">
        <f t="shared" si="24"/>
        <v>100</v>
      </c>
    </row>
    <row r="525" spans="1:9" ht="63" x14ac:dyDescent="0.25">
      <c r="A525" s="16" t="s">
        <v>421</v>
      </c>
      <c r="B525" s="9" t="s">
        <v>505</v>
      </c>
      <c r="C525" s="9" t="s">
        <v>285</v>
      </c>
      <c r="D525" s="9" t="s">
        <v>16</v>
      </c>
      <c r="E525" s="9" t="s">
        <v>532</v>
      </c>
      <c r="F525" s="9" t="s">
        <v>422</v>
      </c>
      <c r="G525" s="12">
        <v>83801.86176</v>
      </c>
      <c r="H525" s="12">
        <v>83801.86176</v>
      </c>
      <c r="I525" s="12">
        <f t="shared" si="24"/>
        <v>100</v>
      </c>
    </row>
    <row r="526" spans="1:9" ht="204.75" x14ac:dyDescent="0.25">
      <c r="A526" s="21" t="s">
        <v>533</v>
      </c>
      <c r="B526" s="9" t="s">
        <v>505</v>
      </c>
      <c r="C526" s="9" t="s">
        <v>285</v>
      </c>
      <c r="D526" s="9" t="s">
        <v>16</v>
      </c>
      <c r="E526" s="9" t="s">
        <v>534</v>
      </c>
      <c r="F526" s="9"/>
      <c r="G526" s="12">
        <v>23543.54</v>
      </c>
      <c r="H526" s="18">
        <f>H527</f>
        <v>23543.54</v>
      </c>
      <c r="I526" s="18">
        <f t="shared" si="24"/>
        <v>100</v>
      </c>
    </row>
    <row r="527" spans="1:9" ht="47.25" x14ac:dyDescent="0.25">
      <c r="A527" s="16" t="s">
        <v>186</v>
      </c>
      <c r="B527" s="9" t="s">
        <v>505</v>
      </c>
      <c r="C527" s="9" t="s">
        <v>285</v>
      </c>
      <c r="D527" s="9" t="s">
        <v>16</v>
      </c>
      <c r="E527" s="9" t="s">
        <v>534</v>
      </c>
      <c r="F527" s="9" t="s">
        <v>187</v>
      </c>
      <c r="G527" s="12">
        <v>23543.54</v>
      </c>
      <c r="H527" s="12">
        <v>23543.54</v>
      </c>
      <c r="I527" s="18">
        <f t="shared" si="24"/>
        <v>100</v>
      </c>
    </row>
    <row r="528" spans="1:9" ht="31.5" x14ac:dyDescent="0.25">
      <c r="A528" s="16" t="s">
        <v>535</v>
      </c>
      <c r="B528" s="9" t="s">
        <v>505</v>
      </c>
      <c r="C528" s="9" t="s">
        <v>285</v>
      </c>
      <c r="D528" s="9" t="s">
        <v>16</v>
      </c>
      <c r="E528" s="9" t="s">
        <v>536</v>
      </c>
      <c r="F528" s="9"/>
      <c r="G528" s="12">
        <v>243.89053000000001</v>
      </c>
      <c r="H528" s="12">
        <f>H529</f>
        <v>243.89053000000001</v>
      </c>
      <c r="I528" s="12">
        <f t="shared" si="24"/>
        <v>100</v>
      </c>
    </row>
    <row r="529" spans="1:9" ht="31.5" x14ac:dyDescent="0.25">
      <c r="A529" s="16" t="s">
        <v>355</v>
      </c>
      <c r="B529" s="9" t="s">
        <v>505</v>
      </c>
      <c r="C529" s="9" t="s">
        <v>285</v>
      </c>
      <c r="D529" s="9" t="s">
        <v>16</v>
      </c>
      <c r="E529" s="9" t="s">
        <v>536</v>
      </c>
      <c r="F529" s="9" t="s">
        <v>356</v>
      </c>
      <c r="G529" s="12">
        <v>243.89053000000001</v>
      </c>
      <c r="H529" s="12">
        <v>243.89053000000001</v>
      </c>
      <c r="I529" s="18">
        <f t="shared" si="24"/>
        <v>100</v>
      </c>
    </row>
    <row r="530" spans="1:9" ht="63" x14ac:dyDescent="0.25">
      <c r="A530" s="19" t="s">
        <v>537</v>
      </c>
      <c r="B530" s="9" t="s">
        <v>505</v>
      </c>
      <c r="C530" s="9" t="s">
        <v>285</v>
      </c>
      <c r="D530" s="9" t="s">
        <v>16</v>
      </c>
      <c r="E530" s="9" t="s">
        <v>538</v>
      </c>
      <c r="F530" s="9"/>
      <c r="G530" s="12">
        <v>3325.828</v>
      </c>
      <c r="H530" s="18">
        <f>H531+H532</f>
        <v>3325.8280000000004</v>
      </c>
      <c r="I530" s="18">
        <f t="shared" si="24"/>
        <v>100.00000000000003</v>
      </c>
    </row>
    <row r="531" spans="1:9" ht="63" x14ac:dyDescent="0.25">
      <c r="A531" s="16" t="s">
        <v>261</v>
      </c>
      <c r="B531" s="9" t="s">
        <v>505</v>
      </c>
      <c r="C531" s="9" t="s">
        <v>285</v>
      </c>
      <c r="D531" s="9" t="s">
        <v>16</v>
      </c>
      <c r="E531" s="9" t="s">
        <v>538</v>
      </c>
      <c r="F531" s="9" t="s">
        <v>262</v>
      </c>
      <c r="G531" s="12">
        <v>2091.52979</v>
      </c>
      <c r="H531" s="12">
        <v>2091.52979</v>
      </c>
      <c r="I531" s="12">
        <f t="shared" si="24"/>
        <v>100</v>
      </c>
    </row>
    <row r="532" spans="1:9" ht="63" x14ac:dyDescent="0.25">
      <c r="A532" s="16" t="s">
        <v>421</v>
      </c>
      <c r="B532" s="9" t="s">
        <v>505</v>
      </c>
      <c r="C532" s="9" t="s">
        <v>285</v>
      </c>
      <c r="D532" s="9" t="s">
        <v>16</v>
      </c>
      <c r="E532" s="9" t="s">
        <v>538</v>
      </c>
      <c r="F532" s="9" t="s">
        <v>422</v>
      </c>
      <c r="G532" s="12">
        <v>1234.2982100000002</v>
      </c>
      <c r="H532" s="12">
        <v>1234.2982100000002</v>
      </c>
      <c r="I532" s="12">
        <f t="shared" si="24"/>
        <v>100</v>
      </c>
    </row>
    <row r="533" spans="1:9" ht="78.75" x14ac:dyDescent="0.25">
      <c r="A533" s="16" t="s">
        <v>365</v>
      </c>
      <c r="B533" s="9" t="s">
        <v>505</v>
      </c>
      <c r="C533" s="9" t="s">
        <v>285</v>
      </c>
      <c r="D533" s="9" t="s">
        <v>16</v>
      </c>
      <c r="E533" s="9" t="s">
        <v>366</v>
      </c>
      <c r="F533" s="9"/>
      <c r="G533" s="12">
        <v>9982.8205500000004</v>
      </c>
      <c r="H533" s="12">
        <f t="shared" ref="H533:H535" si="25">H534</f>
        <v>9982.8205500000004</v>
      </c>
      <c r="I533" s="12">
        <f t="shared" si="24"/>
        <v>100</v>
      </c>
    </row>
    <row r="534" spans="1:9" ht="47.25" x14ac:dyDescent="0.25">
      <c r="A534" s="16" t="s">
        <v>95</v>
      </c>
      <c r="B534" s="9" t="s">
        <v>505</v>
      </c>
      <c r="C534" s="9" t="s">
        <v>285</v>
      </c>
      <c r="D534" s="9" t="s">
        <v>16</v>
      </c>
      <c r="E534" s="9" t="s">
        <v>375</v>
      </c>
      <c r="F534" s="9"/>
      <c r="G534" s="12">
        <v>9982.8205500000004</v>
      </c>
      <c r="H534" s="12">
        <f t="shared" si="25"/>
        <v>9982.8205500000004</v>
      </c>
      <c r="I534" s="12">
        <f t="shared" si="24"/>
        <v>100</v>
      </c>
    </row>
    <row r="535" spans="1:9" ht="63" x14ac:dyDescent="0.25">
      <c r="A535" s="16" t="s">
        <v>376</v>
      </c>
      <c r="B535" s="9" t="s">
        <v>505</v>
      </c>
      <c r="C535" s="9" t="s">
        <v>285</v>
      </c>
      <c r="D535" s="9" t="s">
        <v>16</v>
      </c>
      <c r="E535" s="9" t="s">
        <v>501</v>
      </c>
      <c r="F535" s="9"/>
      <c r="G535" s="12">
        <v>9982.8205500000004</v>
      </c>
      <c r="H535" s="12">
        <f t="shared" si="25"/>
        <v>9982.8205500000004</v>
      </c>
      <c r="I535" s="12">
        <f t="shared" si="24"/>
        <v>100</v>
      </c>
    </row>
    <row r="536" spans="1:9" ht="78.75" x14ac:dyDescent="0.25">
      <c r="A536" s="16" t="s">
        <v>539</v>
      </c>
      <c r="B536" s="9" t="s">
        <v>505</v>
      </c>
      <c r="C536" s="9" t="s">
        <v>285</v>
      </c>
      <c r="D536" s="9" t="s">
        <v>16</v>
      </c>
      <c r="E536" s="9" t="s">
        <v>540</v>
      </c>
      <c r="F536" s="9"/>
      <c r="G536" s="12">
        <v>9982.8205500000004</v>
      </c>
      <c r="H536" s="12">
        <f>H537+H538</f>
        <v>9982.8205500000004</v>
      </c>
      <c r="I536" s="12">
        <f t="shared" si="24"/>
        <v>100</v>
      </c>
    </row>
    <row r="537" spans="1:9" ht="63" x14ac:dyDescent="0.25">
      <c r="A537" s="16" t="s">
        <v>261</v>
      </c>
      <c r="B537" s="9" t="s">
        <v>505</v>
      </c>
      <c r="C537" s="9" t="s">
        <v>285</v>
      </c>
      <c r="D537" s="9" t="s">
        <v>16</v>
      </c>
      <c r="E537" s="9" t="s">
        <v>540</v>
      </c>
      <c r="F537" s="9" t="s">
        <v>262</v>
      </c>
      <c r="G537" s="12">
        <v>6808.7490500000004</v>
      </c>
      <c r="H537" s="12">
        <v>6808.7490500000004</v>
      </c>
      <c r="I537" s="12">
        <f t="shared" si="24"/>
        <v>100</v>
      </c>
    </row>
    <row r="538" spans="1:9" ht="63" x14ac:dyDescent="0.25">
      <c r="A538" s="16" t="s">
        <v>421</v>
      </c>
      <c r="B538" s="9" t="s">
        <v>505</v>
      </c>
      <c r="C538" s="9" t="s">
        <v>285</v>
      </c>
      <c r="D538" s="9" t="s">
        <v>16</v>
      </c>
      <c r="E538" s="9" t="s">
        <v>540</v>
      </c>
      <c r="F538" s="9" t="s">
        <v>422</v>
      </c>
      <c r="G538" s="12">
        <v>3174.0715</v>
      </c>
      <c r="H538" s="12">
        <v>3174.0715</v>
      </c>
      <c r="I538" s="12">
        <f t="shared" si="24"/>
        <v>100</v>
      </c>
    </row>
    <row r="539" spans="1:9" x14ac:dyDescent="0.25">
      <c r="A539" s="16" t="s">
        <v>541</v>
      </c>
      <c r="B539" s="9" t="s">
        <v>505</v>
      </c>
      <c r="C539" s="9" t="s">
        <v>285</v>
      </c>
      <c r="D539" s="9" t="s">
        <v>19</v>
      </c>
      <c r="E539" s="9"/>
      <c r="F539" s="9"/>
      <c r="G539" s="12">
        <v>1042692.4686499999</v>
      </c>
      <c r="H539" s="12">
        <f>H545+H609+H540</f>
        <v>1042124.2509899999</v>
      </c>
      <c r="I539" s="12">
        <f t="shared" si="24"/>
        <v>99.945504769902499</v>
      </c>
    </row>
    <row r="540" spans="1:9" ht="110.25" x14ac:dyDescent="0.25">
      <c r="A540" s="16" t="s">
        <v>85</v>
      </c>
      <c r="B540" s="9" t="s">
        <v>505</v>
      </c>
      <c r="C540" s="9" t="s">
        <v>285</v>
      </c>
      <c r="D540" s="9" t="s">
        <v>19</v>
      </c>
      <c r="E540" s="9" t="s">
        <v>86</v>
      </c>
      <c r="F540" s="9"/>
      <c r="G540" s="12">
        <v>6524.04</v>
      </c>
      <c r="H540" s="12">
        <f t="shared" ref="H540:H543" si="26">H541</f>
        <v>6524.04</v>
      </c>
      <c r="I540" s="12">
        <f t="shared" si="24"/>
        <v>100</v>
      </c>
    </row>
    <row r="541" spans="1:9" ht="78.75" x14ac:dyDescent="0.25">
      <c r="A541" s="16" t="s">
        <v>87</v>
      </c>
      <c r="B541" s="9" t="s">
        <v>505</v>
      </c>
      <c r="C541" s="9" t="s">
        <v>285</v>
      </c>
      <c r="D541" s="9" t="s">
        <v>19</v>
      </c>
      <c r="E541" s="9" t="s">
        <v>88</v>
      </c>
      <c r="F541" s="9"/>
      <c r="G541" s="12">
        <v>6524.04</v>
      </c>
      <c r="H541" s="12">
        <f t="shared" si="26"/>
        <v>6524.04</v>
      </c>
      <c r="I541" s="12">
        <f t="shared" si="24"/>
        <v>100</v>
      </c>
    </row>
    <row r="542" spans="1:9" ht="63" x14ac:dyDescent="0.25">
      <c r="A542" s="16" t="s">
        <v>542</v>
      </c>
      <c r="B542" s="9" t="s">
        <v>505</v>
      </c>
      <c r="C542" s="9" t="s">
        <v>285</v>
      </c>
      <c r="D542" s="9" t="s">
        <v>19</v>
      </c>
      <c r="E542" s="9" t="s">
        <v>543</v>
      </c>
      <c r="F542" s="9"/>
      <c r="G542" s="12">
        <v>6524.04</v>
      </c>
      <c r="H542" s="12">
        <f t="shared" si="26"/>
        <v>6524.04</v>
      </c>
      <c r="I542" s="12">
        <f t="shared" si="24"/>
        <v>100</v>
      </c>
    </row>
    <row r="543" spans="1:9" ht="31.5" x14ac:dyDescent="0.25">
      <c r="A543" s="16" t="s">
        <v>544</v>
      </c>
      <c r="B543" s="9" t="s">
        <v>505</v>
      </c>
      <c r="C543" s="9" t="s">
        <v>285</v>
      </c>
      <c r="D543" s="9" t="s">
        <v>19</v>
      </c>
      <c r="E543" s="9" t="s">
        <v>545</v>
      </c>
      <c r="F543" s="9"/>
      <c r="G543" s="12">
        <v>6524.04</v>
      </c>
      <c r="H543" s="12">
        <f t="shared" si="26"/>
        <v>6524.04</v>
      </c>
      <c r="I543" s="12">
        <f t="shared" si="24"/>
        <v>100</v>
      </c>
    </row>
    <row r="544" spans="1:9" ht="63" x14ac:dyDescent="0.25">
      <c r="A544" s="16" t="s">
        <v>546</v>
      </c>
      <c r="B544" s="9" t="s">
        <v>505</v>
      </c>
      <c r="C544" s="9" t="s">
        <v>285</v>
      </c>
      <c r="D544" s="9" t="s">
        <v>19</v>
      </c>
      <c r="E544" s="9" t="s">
        <v>545</v>
      </c>
      <c r="F544" s="9" t="s">
        <v>547</v>
      </c>
      <c r="G544" s="12">
        <v>6524.04</v>
      </c>
      <c r="H544" s="12">
        <f>4817+1707.04</f>
        <v>6524.04</v>
      </c>
      <c r="I544" s="12">
        <f t="shared" si="24"/>
        <v>100</v>
      </c>
    </row>
    <row r="545" spans="1:27" ht="63" x14ac:dyDescent="0.25">
      <c r="A545" s="16" t="s">
        <v>391</v>
      </c>
      <c r="B545" s="9" t="s">
        <v>505</v>
      </c>
      <c r="C545" s="9" t="s">
        <v>285</v>
      </c>
      <c r="D545" s="9" t="s">
        <v>19</v>
      </c>
      <c r="E545" s="9" t="s">
        <v>392</v>
      </c>
      <c r="F545" s="9"/>
      <c r="G545" s="12">
        <v>1021697.43868</v>
      </c>
      <c r="H545" s="12">
        <f>H546+H604+H6122+H606</f>
        <v>1021129.2210199998</v>
      </c>
      <c r="I545" s="12">
        <f t="shared" si="24"/>
        <v>99.944384938388978</v>
      </c>
    </row>
    <row r="546" spans="1:27" ht="47.25" x14ac:dyDescent="0.25">
      <c r="A546" s="16" t="s">
        <v>548</v>
      </c>
      <c r="B546" s="9" t="s">
        <v>505</v>
      </c>
      <c r="C546" s="9" t="s">
        <v>285</v>
      </c>
      <c r="D546" s="9" t="s">
        <v>19</v>
      </c>
      <c r="E546" s="9" t="s">
        <v>549</v>
      </c>
      <c r="F546" s="9"/>
      <c r="G546" s="12">
        <v>1016597.42747</v>
      </c>
      <c r="H546" s="12">
        <f>H547+H550+H553+H559+H566+H570+H602+H591+H563+H575+H577+H585+H588+H582+H593+H596+H599+H580+H556</f>
        <v>1016029.2098099999</v>
      </c>
      <c r="I546" s="12">
        <f t="shared" si="24"/>
        <v>99.944105931743877</v>
      </c>
    </row>
    <row r="547" spans="1:27" ht="47.25" x14ac:dyDescent="0.25">
      <c r="A547" s="16" t="s">
        <v>550</v>
      </c>
      <c r="B547" s="9" t="s">
        <v>505</v>
      </c>
      <c r="C547" s="9" t="s">
        <v>285</v>
      </c>
      <c r="D547" s="9" t="s">
        <v>19</v>
      </c>
      <c r="E547" s="9" t="s">
        <v>551</v>
      </c>
      <c r="F547" s="9"/>
      <c r="G547" s="12">
        <v>82280.304999999993</v>
      </c>
      <c r="H547" s="12">
        <f>H548+H549</f>
        <v>82280.304999999993</v>
      </c>
      <c r="I547" s="12">
        <f t="shared" si="24"/>
        <v>100</v>
      </c>
    </row>
    <row r="548" spans="1:27" ht="63" x14ac:dyDescent="0.25">
      <c r="A548" s="16" t="s">
        <v>261</v>
      </c>
      <c r="B548" s="9" t="s">
        <v>505</v>
      </c>
      <c r="C548" s="9" t="s">
        <v>285</v>
      </c>
      <c r="D548" s="9" t="s">
        <v>19</v>
      </c>
      <c r="E548" s="9" t="s">
        <v>551</v>
      </c>
      <c r="F548" s="9" t="s">
        <v>262</v>
      </c>
      <c r="G548" s="12">
        <v>72400.7</v>
      </c>
      <c r="H548" s="12">
        <v>72400.7</v>
      </c>
      <c r="I548" s="12">
        <f t="shared" si="24"/>
        <v>100</v>
      </c>
    </row>
    <row r="549" spans="1:27" ht="63" x14ac:dyDescent="0.25">
      <c r="A549" s="16" t="s">
        <v>421</v>
      </c>
      <c r="B549" s="9" t="s">
        <v>505</v>
      </c>
      <c r="C549" s="9" t="s">
        <v>285</v>
      </c>
      <c r="D549" s="9" t="s">
        <v>19</v>
      </c>
      <c r="E549" s="9" t="s">
        <v>551</v>
      </c>
      <c r="F549" s="9" t="s">
        <v>422</v>
      </c>
      <c r="G549" s="12">
        <v>9879.6049999999996</v>
      </c>
      <c r="H549" s="12">
        <v>9879.6049999999996</v>
      </c>
      <c r="I549" s="12">
        <f t="shared" si="24"/>
        <v>100</v>
      </c>
    </row>
    <row r="550" spans="1:27" ht="31.5" x14ac:dyDescent="0.25">
      <c r="A550" s="16" t="s">
        <v>552</v>
      </c>
      <c r="B550" s="9" t="s">
        <v>505</v>
      </c>
      <c r="C550" s="9" t="s">
        <v>285</v>
      </c>
      <c r="D550" s="9" t="s">
        <v>19</v>
      </c>
      <c r="E550" s="9" t="s">
        <v>553</v>
      </c>
      <c r="F550" s="9"/>
      <c r="G550" s="12">
        <v>48993.707690000003</v>
      </c>
      <c r="H550" s="12">
        <f>H551+H552</f>
        <v>48993.707690000003</v>
      </c>
      <c r="I550" s="12">
        <f t="shared" si="24"/>
        <v>100</v>
      </c>
    </row>
    <row r="551" spans="1:27" ht="63" x14ac:dyDescent="0.25">
      <c r="A551" s="16" t="s">
        <v>261</v>
      </c>
      <c r="B551" s="9" t="s">
        <v>505</v>
      </c>
      <c r="C551" s="9" t="s">
        <v>285</v>
      </c>
      <c r="D551" s="9" t="s">
        <v>19</v>
      </c>
      <c r="E551" s="9" t="s">
        <v>553</v>
      </c>
      <c r="F551" s="9" t="s">
        <v>262</v>
      </c>
      <c r="G551" s="12">
        <v>44683.707690000003</v>
      </c>
      <c r="H551" s="12">
        <v>44683.707690000003</v>
      </c>
      <c r="I551" s="12">
        <f t="shared" si="24"/>
        <v>100</v>
      </c>
    </row>
    <row r="552" spans="1:27" ht="63" x14ac:dyDescent="0.25">
      <c r="A552" s="16" t="s">
        <v>421</v>
      </c>
      <c r="B552" s="9" t="s">
        <v>505</v>
      </c>
      <c r="C552" s="9" t="s">
        <v>285</v>
      </c>
      <c r="D552" s="9" t="s">
        <v>19</v>
      </c>
      <c r="E552" s="9" t="s">
        <v>553</v>
      </c>
      <c r="F552" s="9" t="s">
        <v>422</v>
      </c>
      <c r="G552" s="12">
        <v>4310</v>
      </c>
      <c r="H552" s="12">
        <v>4310</v>
      </c>
      <c r="I552" s="12">
        <f t="shared" si="24"/>
        <v>100</v>
      </c>
    </row>
    <row r="553" spans="1:27" ht="47.25" x14ac:dyDescent="0.25">
      <c r="A553" s="16" t="s">
        <v>554</v>
      </c>
      <c r="B553" s="9" t="s">
        <v>505</v>
      </c>
      <c r="C553" s="9" t="s">
        <v>285</v>
      </c>
      <c r="D553" s="9" t="s">
        <v>19</v>
      </c>
      <c r="E553" s="9" t="s">
        <v>555</v>
      </c>
      <c r="F553" s="9"/>
      <c r="G553" s="12">
        <v>1195.7059999999999</v>
      </c>
      <c r="H553" s="12">
        <f>H554+H555</f>
        <v>1195.7059999999999</v>
      </c>
      <c r="I553" s="12">
        <f t="shared" si="24"/>
        <v>100</v>
      </c>
    </row>
    <row r="554" spans="1:27" ht="63" x14ac:dyDescent="0.25">
      <c r="A554" s="16" t="s">
        <v>261</v>
      </c>
      <c r="B554" s="9" t="s">
        <v>505</v>
      </c>
      <c r="C554" s="9" t="s">
        <v>285</v>
      </c>
      <c r="D554" s="9" t="s">
        <v>19</v>
      </c>
      <c r="E554" s="9" t="s">
        <v>555</v>
      </c>
      <c r="F554" s="9" t="s">
        <v>262</v>
      </c>
      <c r="G554" s="12">
        <v>1045.7059999999999</v>
      </c>
      <c r="H554" s="12">
        <v>1045.7059999999999</v>
      </c>
      <c r="I554" s="12">
        <f t="shared" si="24"/>
        <v>100</v>
      </c>
    </row>
    <row r="555" spans="1:27" ht="63" x14ac:dyDescent="0.25">
      <c r="A555" s="16" t="s">
        <v>421</v>
      </c>
      <c r="B555" s="9" t="s">
        <v>505</v>
      </c>
      <c r="C555" s="9" t="s">
        <v>285</v>
      </c>
      <c r="D555" s="9" t="s">
        <v>19</v>
      </c>
      <c r="E555" s="9" t="s">
        <v>555</v>
      </c>
      <c r="F555" s="9" t="s">
        <v>422</v>
      </c>
      <c r="G555" s="12">
        <v>150</v>
      </c>
      <c r="H555" s="12">
        <v>150</v>
      </c>
      <c r="I555" s="12">
        <f t="shared" si="24"/>
        <v>100</v>
      </c>
    </row>
    <row r="556" spans="1:27" ht="78.75" x14ac:dyDescent="0.25">
      <c r="A556" s="16" t="s">
        <v>556</v>
      </c>
      <c r="B556" s="9" t="s">
        <v>505</v>
      </c>
      <c r="C556" s="9" t="s">
        <v>285</v>
      </c>
      <c r="D556" s="9" t="s">
        <v>19</v>
      </c>
      <c r="E556" s="9" t="s">
        <v>557</v>
      </c>
      <c r="F556" s="9"/>
      <c r="G556" s="18">
        <v>2042.9780900000001</v>
      </c>
      <c r="H556" s="12">
        <f>H557+H558</f>
        <v>2042.9780900000001</v>
      </c>
      <c r="I556" s="12">
        <f t="shared" si="24"/>
        <v>100</v>
      </c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31.5" x14ac:dyDescent="0.25">
      <c r="A557" s="16" t="s">
        <v>355</v>
      </c>
      <c r="B557" s="9" t="s">
        <v>505</v>
      </c>
      <c r="C557" s="9" t="s">
        <v>285</v>
      </c>
      <c r="D557" s="9" t="s">
        <v>19</v>
      </c>
      <c r="E557" s="9" t="s">
        <v>557</v>
      </c>
      <c r="F557" s="9" t="s">
        <v>356</v>
      </c>
      <c r="G557" s="18">
        <v>1507.1900900000001</v>
      </c>
      <c r="H557" s="12">
        <v>1507.1900900000001</v>
      </c>
      <c r="I557" s="12">
        <f t="shared" si="24"/>
        <v>100</v>
      </c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31.5" x14ac:dyDescent="0.25">
      <c r="A558" s="16" t="s">
        <v>437</v>
      </c>
      <c r="B558" s="9" t="s">
        <v>505</v>
      </c>
      <c r="C558" s="9" t="s">
        <v>285</v>
      </c>
      <c r="D558" s="9" t="s">
        <v>19</v>
      </c>
      <c r="E558" s="9" t="s">
        <v>557</v>
      </c>
      <c r="F558" s="9" t="s">
        <v>438</v>
      </c>
      <c r="G558" s="18">
        <v>535.78800000000001</v>
      </c>
      <c r="H558" s="12">
        <v>535.78800000000001</v>
      </c>
      <c r="I558" s="12">
        <f t="shared" si="24"/>
        <v>100</v>
      </c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31.5" x14ac:dyDescent="0.25">
      <c r="A559" s="16" t="s">
        <v>558</v>
      </c>
      <c r="B559" s="9" t="s">
        <v>505</v>
      </c>
      <c r="C559" s="9" t="s">
        <v>285</v>
      </c>
      <c r="D559" s="9" t="s">
        <v>19</v>
      </c>
      <c r="E559" s="9" t="s">
        <v>559</v>
      </c>
      <c r="F559" s="9"/>
      <c r="G559" s="12">
        <v>13660.6</v>
      </c>
      <c r="H559" s="12">
        <f>H560+H561+H562</f>
        <v>13640.398880000001</v>
      </c>
      <c r="I559" s="12">
        <f t="shared" si="24"/>
        <v>99.852121283106172</v>
      </c>
    </row>
    <row r="560" spans="1:27" ht="63" x14ac:dyDescent="0.25">
      <c r="A560" s="16" t="s">
        <v>261</v>
      </c>
      <c r="B560" s="9" t="s">
        <v>505</v>
      </c>
      <c r="C560" s="9" t="s">
        <v>285</v>
      </c>
      <c r="D560" s="9" t="s">
        <v>19</v>
      </c>
      <c r="E560" s="9" t="s">
        <v>559</v>
      </c>
      <c r="F560" s="9" t="s">
        <v>262</v>
      </c>
      <c r="G560" s="12">
        <v>3500</v>
      </c>
      <c r="H560" s="12">
        <v>3500</v>
      </c>
      <c r="I560" s="12">
        <f t="shared" ref="I560:I622" si="27">H560/G560*100</f>
        <v>100</v>
      </c>
    </row>
    <row r="561" spans="1:9" ht="31.5" x14ac:dyDescent="0.25">
      <c r="A561" s="16" t="s">
        <v>355</v>
      </c>
      <c r="B561" s="9" t="s">
        <v>505</v>
      </c>
      <c r="C561" s="9" t="s">
        <v>285</v>
      </c>
      <c r="D561" s="9" t="s">
        <v>19</v>
      </c>
      <c r="E561" s="9" t="s">
        <v>559</v>
      </c>
      <c r="F561" s="9" t="s">
        <v>356</v>
      </c>
      <c r="G561" s="12">
        <v>9860.6</v>
      </c>
      <c r="H561" s="12">
        <v>9840.3988800000006</v>
      </c>
      <c r="I561" s="12">
        <f t="shared" si="27"/>
        <v>99.795132953369986</v>
      </c>
    </row>
    <row r="562" spans="1:9" ht="63" x14ac:dyDescent="0.25">
      <c r="A562" s="16" t="s">
        <v>421</v>
      </c>
      <c r="B562" s="9" t="s">
        <v>505</v>
      </c>
      <c r="C562" s="9" t="s">
        <v>285</v>
      </c>
      <c r="D562" s="9" t="s">
        <v>19</v>
      </c>
      <c r="E562" s="9" t="s">
        <v>559</v>
      </c>
      <c r="F562" s="9" t="s">
        <v>422</v>
      </c>
      <c r="G562" s="12">
        <v>300</v>
      </c>
      <c r="H562" s="12">
        <v>300</v>
      </c>
      <c r="I562" s="12">
        <f t="shared" si="27"/>
        <v>100</v>
      </c>
    </row>
    <row r="563" spans="1:9" ht="47.25" x14ac:dyDescent="0.25">
      <c r="A563" s="16" t="s">
        <v>560</v>
      </c>
      <c r="B563" s="9" t="s">
        <v>505</v>
      </c>
      <c r="C563" s="9" t="s">
        <v>285</v>
      </c>
      <c r="D563" s="9" t="s">
        <v>19</v>
      </c>
      <c r="E563" s="9" t="s">
        <v>561</v>
      </c>
      <c r="F563" s="9"/>
      <c r="G563" s="12">
        <v>169.15</v>
      </c>
      <c r="H563" s="12">
        <f>H564+H565</f>
        <v>169.15</v>
      </c>
      <c r="I563" s="12">
        <f t="shared" si="27"/>
        <v>100</v>
      </c>
    </row>
    <row r="564" spans="1:9" ht="63" x14ac:dyDescent="0.25">
      <c r="A564" s="16" t="s">
        <v>261</v>
      </c>
      <c r="B564" s="9" t="s">
        <v>505</v>
      </c>
      <c r="C564" s="9" t="s">
        <v>285</v>
      </c>
      <c r="D564" s="9" t="s">
        <v>19</v>
      </c>
      <c r="E564" s="9" t="s">
        <v>561</v>
      </c>
      <c r="F564" s="9" t="s">
        <v>262</v>
      </c>
      <c r="G564" s="12">
        <v>157.15</v>
      </c>
      <c r="H564" s="12">
        <v>157.15</v>
      </c>
      <c r="I564" s="12">
        <f t="shared" si="27"/>
        <v>100</v>
      </c>
    </row>
    <row r="565" spans="1:9" ht="63" x14ac:dyDescent="0.25">
      <c r="A565" s="16" t="s">
        <v>421</v>
      </c>
      <c r="B565" s="9" t="s">
        <v>505</v>
      </c>
      <c r="C565" s="9" t="s">
        <v>285</v>
      </c>
      <c r="D565" s="9" t="s">
        <v>19</v>
      </c>
      <c r="E565" s="9" t="s">
        <v>561</v>
      </c>
      <c r="F565" s="9" t="s">
        <v>422</v>
      </c>
      <c r="G565" s="12">
        <v>12</v>
      </c>
      <c r="H565" s="12">
        <v>12</v>
      </c>
      <c r="I565" s="12">
        <f t="shared" si="27"/>
        <v>100</v>
      </c>
    </row>
    <row r="566" spans="1:9" ht="31.5" x14ac:dyDescent="0.25">
      <c r="A566" s="16" t="s">
        <v>562</v>
      </c>
      <c r="B566" s="9" t="s">
        <v>505</v>
      </c>
      <c r="C566" s="9" t="s">
        <v>285</v>
      </c>
      <c r="D566" s="9" t="s">
        <v>19</v>
      </c>
      <c r="E566" s="9" t="s">
        <v>563</v>
      </c>
      <c r="F566" s="9"/>
      <c r="G566" s="12">
        <v>20213.3</v>
      </c>
      <c r="H566" s="12">
        <f>H568+H569+H567</f>
        <v>19837.353999999999</v>
      </c>
      <c r="I566" s="12">
        <f t="shared" si="27"/>
        <v>98.140105771942231</v>
      </c>
    </row>
    <row r="567" spans="1:9" ht="47.25" x14ac:dyDescent="0.25">
      <c r="A567" s="16" t="s">
        <v>243</v>
      </c>
      <c r="B567" s="9" t="s">
        <v>505</v>
      </c>
      <c r="C567" s="9" t="s">
        <v>285</v>
      </c>
      <c r="D567" s="9" t="s">
        <v>19</v>
      </c>
      <c r="E567" s="9" t="s">
        <v>563</v>
      </c>
      <c r="F567" s="9" t="s">
        <v>244</v>
      </c>
      <c r="G567" s="12">
        <v>1360.09</v>
      </c>
      <c r="H567" s="12">
        <v>1350.7439999999999</v>
      </c>
      <c r="I567" s="12">
        <f t="shared" si="27"/>
        <v>99.312839591497621</v>
      </c>
    </row>
    <row r="568" spans="1:9" ht="31.5" x14ac:dyDescent="0.25">
      <c r="A568" s="16" t="s">
        <v>355</v>
      </c>
      <c r="B568" s="9" t="s">
        <v>505</v>
      </c>
      <c r="C568" s="9" t="s">
        <v>285</v>
      </c>
      <c r="D568" s="9" t="s">
        <v>19</v>
      </c>
      <c r="E568" s="9" t="s">
        <v>563</v>
      </c>
      <c r="F568" s="9" t="s">
        <v>356</v>
      </c>
      <c r="G568" s="12">
        <v>17186.61</v>
      </c>
      <c r="H568" s="12">
        <v>17186.61</v>
      </c>
      <c r="I568" s="12">
        <f t="shared" si="27"/>
        <v>100</v>
      </c>
    </row>
    <row r="569" spans="1:9" ht="31.5" x14ac:dyDescent="0.25">
      <c r="A569" s="16" t="s">
        <v>437</v>
      </c>
      <c r="B569" s="9" t="s">
        <v>505</v>
      </c>
      <c r="C569" s="9" t="s">
        <v>285</v>
      </c>
      <c r="D569" s="9" t="s">
        <v>19</v>
      </c>
      <c r="E569" s="9" t="s">
        <v>563</v>
      </c>
      <c r="F569" s="9" t="s">
        <v>438</v>
      </c>
      <c r="G569" s="12">
        <v>1666.6</v>
      </c>
      <c r="H569" s="12">
        <v>1300</v>
      </c>
      <c r="I569" s="12">
        <f t="shared" si="27"/>
        <v>78.003120124804994</v>
      </c>
    </row>
    <row r="570" spans="1:9" ht="31.5" x14ac:dyDescent="0.25">
      <c r="A570" s="16" t="s">
        <v>564</v>
      </c>
      <c r="B570" s="9" t="s">
        <v>505</v>
      </c>
      <c r="C570" s="9" t="s">
        <v>285</v>
      </c>
      <c r="D570" s="9" t="s">
        <v>19</v>
      </c>
      <c r="E570" s="9" t="s">
        <v>565</v>
      </c>
      <c r="F570" s="9"/>
      <c r="G570" s="12">
        <v>50287.564030000001</v>
      </c>
      <c r="H570" s="12">
        <f>H571+H572+H573+H574</f>
        <v>50220.493490000001</v>
      </c>
      <c r="I570" s="12">
        <f t="shared" si="27"/>
        <v>99.866625991348499</v>
      </c>
    </row>
    <row r="571" spans="1:9" ht="63" x14ac:dyDescent="0.25">
      <c r="A571" s="16" t="s">
        <v>261</v>
      </c>
      <c r="B571" s="9" t="s">
        <v>505</v>
      </c>
      <c r="C571" s="9" t="s">
        <v>285</v>
      </c>
      <c r="D571" s="9" t="s">
        <v>19</v>
      </c>
      <c r="E571" s="9" t="s">
        <v>565</v>
      </c>
      <c r="F571" s="9" t="s">
        <v>262</v>
      </c>
      <c r="G571" s="12">
        <v>27886.544000000002</v>
      </c>
      <c r="H571" s="12">
        <v>27886.544000000002</v>
      </c>
      <c r="I571" s="12">
        <f t="shared" si="27"/>
        <v>100</v>
      </c>
    </row>
    <row r="572" spans="1:9" ht="31.5" x14ac:dyDescent="0.25">
      <c r="A572" s="16" t="s">
        <v>355</v>
      </c>
      <c r="B572" s="9" t="s">
        <v>505</v>
      </c>
      <c r="C572" s="9" t="s">
        <v>285</v>
      </c>
      <c r="D572" s="9" t="s">
        <v>19</v>
      </c>
      <c r="E572" s="9" t="s">
        <v>565</v>
      </c>
      <c r="F572" s="9" t="s">
        <v>356</v>
      </c>
      <c r="G572" s="12">
        <v>15664.591350000001</v>
      </c>
      <c r="H572" s="12">
        <v>15597.52081</v>
      </c>
      <c r="I572" s="12">
        <f t="shared" si="27"/>
        <v>99.571833452265565</v>
      </c>
    </row>
    <row r="573" spans="1:9" ht="63" x14ac:dyDescent="0.25">
      <c r="A573" s="16" t="s">
        <v>421</v>
      </c>
      <c r="B573" s="9" t="s">
        <v>505</v>
      </c>
      <c r="C573" s="9" t="s">
        <v>285</v>
      </c>
      <c r="D573" s="9" t="s">
        <v>19</v>
      </c>
      <c r="E573" s="9" t="s">
        <v>565</v>
      </c>
      <c r="F573" s="9" t="s">
        <v>422</v>
      </c>
      <c r="G573" s="12">
        <v>1471</v>
      </c>
      <c r="H573" s="12">
        <f>1390+81</f>
        <v>1471</v>
      </c>
      <c r="I573" s="12">
        <f t="shared" si="27"/>
        <v>100</v>
      </c>
    </row>
    <row r="574" spans="1:9" ht="31.5" x14ac:dyDescent="0.25">
      <c r="A574" s="16" t="s">
        <v>437</v>
      </c>
      <c r="B574" s="9" t="s">
        <v>505</v>
      </c>
      <c r="C574" s="9" t="s">
        <v>285</v>
      </c>
      <c r="D574" s="9" t="s">
        <v>19</v>
      </c>
      <c r="E574" s="9" t="s">
        <v>565</v>
      </c>
      <c r="F574" s="9" t="s">
        <v>438</v>
      </c>
      <c r="G574" s="12">
        <v>5265.42868</v>
      </c>
      <c r="H574" s="12">
        <v>5265.42868</v>
      </c>
      <c r="I574" s="12">
        <f t="shared" si="27"/>
        <v>100</v>
      </c>
    </row>
    <row r="575" spans="1:9" ht="47.25" x14ac:dyDescent="0.25">
      <c r="A575" s="19" t="s">
        <v>566</v>
      </c>
      <c r="B575" s="9" t="s">
        <v>505</v>
      </c>
      <c r="C575" s="9" t="s">
        <v>285</v>
      </c>
      <c r="D575" s="9" t="s">
        <v>19</v>
      </c>
      <c r="E575" s="9" t="s">
        <v>567</v>
      </c>
      <c r="F575" s="9"/>
      <c r="G575" s="12">
        <v>13508.3</v>
      </c>
      <c r="H575" s="12">
        <f>H576</f>
        <v>13508.3</v>
      </c>
      <c r="I575" s="12">
        <f t="shared" si="27"/>
        <v>100</v>
      </c>
    </row>
    <row r="576" spans="1:9" ht="63" x14ac:dyDescent="0.25">
      <c r="A576" s="16" t="s">
        <v>261</v>
      </c>
      <c r="B576" s="9" t="s">
        <v>505</v>
      </c>
      <c r="C576" s="9" t="s">
        <v>285</v>
      </c>
      <c r="D576" s="9" t="s">
        <v>19</v>
      </c>
      <c r="E576" s="9" t="s">
        <v>567</v>
      </c>
      <c r="F576" s="9" t="s">
        <v>262</v>
      </c>
      <c r="G576" s="12">
        <v>13508.3</v>
      </c>
      <c r="H576" s="12">
        <f>12008.3+1500</f>
        <v>13508.3</v>
      </c>
      <c r="I576" s="12">
        <f t="shared" si="27"/>
        <v>100</v>
      </c>
    </row>
    <row r="577" spans="1:9" ht="78.75" x14ac:dyDescent="0.25">
      <c r="A577" s="19" t="s">
        <v>568</v>
      </c>
      <c r="B577" s="14" t="s">
        <v>505</v>
      </c>
      <c r="C577" s="9" t="s">
        <v>285</v>
      </c>
      <c r="D577" s="9" t="s">
        <v>19</v>
      </c>
      <c r="E577" s="9" t="s">
        <v>569</v>
      </c>
      <c r="F577" s="9"/>
      <c r="G577" s="12">
        <v>758.4</v>
      </c>
      <c r="H577" s="12">
        <f>H578+H579</f>
        <v>758.4</v>
      </c>
      <c r="I577" s="12">
        <f t="shared" si="27"/>
        <v>100</v>
      </c>
    </row>
    <row r="578" spans="1:9" ht="63" x14ac:dyDescent="0.25">
      <c r="A578" s="19" t="s">
        <v>261</v>
      </c>
      <c r="B578" s="14" t="s">
        <v>505</v>
      </c>
      <c r="C578" s="9" t="s">
        <v>285</v>
      </c>
      <c r="D578" s="9" t="s">
        <v>19</v>
      </c>
      <c r="E578" s="9" t="s">
        <v>569</v>
      </c>
      <c r="F578" s="9" t="s">
        <v>262</v>
      </c>
      <c r="G578" s="12">
        <v>677.4</v>
      </c>
      <c r="H578" s="12">
        <v>677.4</v>
      </c>
      <c r="I578" s="12">
        <f t="shared" si="27"/>
        <v>100</v>
      </c>
    </row>
    <row r="579" spans="1:9" ht="63" x14ac:dyDescent="0.25">
      <c r="A579" s="19" t="s">
        <v>421</v>
      </c>
      <c r="B579" s="14" t="s">
        <v>505</v>
      </c>
      <c r="C579" s="9" t="s">
        <v>285</v>
      </c>
      <c r="D579" s="9" t="s">
        <v>19</v>
      </c>
      <c r="E579" s="9" t="s">
        <v>569</v>
      </c>
      <c r="F579" s="9" t="s">
        <v>422</v>
      </c>
      <c r="G579" s="12">
        <v>81</v>
      </c>
      <c r="H579" s="12">
        <v>81</v>
      </c>
      <c r="I579" s="12">
        <f t="shared" si="27"/>
        <v>100</v>
      </c>
    </row>
    <row r="580" spans="1:9" ht="63" x14ac:dyDescent="0.25">
      <c r="A580" s="16" t="s">
        <v>570</v>
      </c>
      <c r="B580" s="9" t="s">
        <v>505</v>
      </c>
      <c r="C580" s="9" t="s">
        <v>285</v>
      </c>
      <c r="D580" s="9" t="s">
        <v>19</v>
      </c>
      <c r="E580" s="9" t="s">
        <v>571</v>
      </c>
      <c r="F580" s="9"/>
      <c r="G580" s="12">
        <v>495</v>
      </c>
      <c r="H580" s="12">
        <f>H581</f>
        <v>495</v>
      </c>
      <c r="I580" s="12">
        <f t="shared" si="27"/>
        <v>100</v>
      </c>
    </row>
    <row r="581" spans="1:9" ht="31.5" x14ac:dyDescent="0.25">
      <c r="A581" s="16" t="s">
        <v>355</v>
      </c>
      <c r="B581" s="9" t="s">
        <v>505</v>
      </c>
      <c r="C581" s="9" t="s">
        <v>285</v>
      </c>
      <c r="D581" s="9" t="s">
        <v>19</v>
      </c>
      <c r="E581" s="9" t="s">
        <v>571</v>
      </c>
      <c r="F581" s="9" t="s">
        <v>356</v>
      </c>
      <c r="G581" s="12">
        <v>495</v>
      </c>
      <c r="H581" s="12">
        <v>495</v>
      </c>
      <c r="I581" s="12">
        <f t="shared" si="27"/>
        <v>100</v>
      </c>
    </row>
    <row r="582" spans="1:9" ht="94.5" x14ac:dyDescent="0.25">
      <c r="A582" s="20" t="s">
        <v>572</v>
      </c>
      <c r="B582" s="9" t="s">
        <v>505</v>
      </c>
      <c r="C582" s="9" t="s">
        <v>285</v>
      </c>
      <c r="D582" s="9" t="s">
        <v>19</v>
      </c>
      <c r="E582" s="9" t="s">
        <v>573</v>
      </c>
      <c r="F582" s="9"/>
      <c r="G582" s="12">
        <v>597686.46</v>
      </c>
      <c r="H582" s="12">
        <f>H583+H584</f>
        <v>597686.46</v>
      </c>
      <c r="I582" s="18">
        <f t="shared" si="27"/>
        <v>100</v>
      </c>
    </row>
    <row r="583" spans="1:9" ht="63" x14ac:dyDescent="0.25">
      <c r="A583" s="16" t="s">
        <v>261</v>
      </c>
      <c r="B583" s="9" t="s">
        <v>505</v>
      </c>
      <c r="C583" s="9" t="s">
        <v>285</v>
      </c>
      <c r="D583" s="9" t="s">
        <v>19</v>
      </c>
      <c r="E583" s="9" t="s">
        <v>573</v>
      </c>
      <c r="F583" s="9" t="s">
        <v>262</v>
      </c>
      <c r="G583" s="12">
        <v>528287.44660000002</v>
      </c>
      <c r="H583" s="12">
        <v>528287.44660000002</v>
      </c>
      <c r="I583" s="12">
        <f t="shared" si="27"/>
        <v>100</v>
      </c>
    </row>
    <row r="584" spans="1:9" ht="63" x14ac:dyDescent="0.25">
      <c r="A584" s="16" t="s">
        <v>421</v>
      </c>
      <c r="B584" s="9" t="s">
        <v>505</v>
      </c>
      <c r="C584" s="9" t="s">
        <v>285</v>
      </c>
      <c r="D584" s="9" t="s">
        <v>19</v>
      </c>
      <c r="E584" s="9" t="s">
        <v>573</v>
      </c>
      <c r="F584" s="9" t="s">
        <v>422</v>
      </c>
      <c r="G584" s="12">
        <v>69399.013399999996</v>
      </c>
      <c r="H584" s="12">
        <v>69399.013399999996</v>
      </c>
      <c r="I584" s="12">
        <f t="shared" si="27"/>
        <v>100</v>
      </c>
    </row>
    <row r="585" spans="1:9" ht="63" x14ac:dyDescent="0.25">
      <c r="A585" s="19" t="s">
        <v>574</v>
      </c>
      <c r="B585" s="14" t="s">
        <v>505</v>
      </c>
      <c r="C585" s="9" t="s">
        <v>285</v>
      </c>
      <c r="D585" s="9" t="s">
        <v>19</v>
      </c>
      <c r="E585" s="9" t="s">
        <v>575</v>
      </c>
      <c r="F585" s="9"/>
      <c r="G585" s="12">
        <v>46098</v>
      </c>
      <c r="H585" s="12">
        <f>H586+H587</f>
        <v>46098</v>
      </c>
      <c r="I585" s="12">
        <f t="shared" si="27"/>
        <v>100</v>
      </c>
    </row>
    <row r="586" spans="1:9" ht="31.5" x14ac:dyDescent="0.25">
      <c r="A586" s="19" t="s">
        <v>355</v>
      </c>
      <c r="B586" s="14" t="s">
        <v>505</v>
      </c>
      <c r="C586" s="9" t="s">
        <v>285</v>
      </c>
      <c r="D586" s="9" t="s">
        <v>19</v>
      </c>
      <c r="E586" s="9" t="s">
        <v>575</v>
      </c>
      <c r="F586" s="9" t="s">
        <v>356</v>
      </c>
      <c r="G586" s="12">
        <v>42178.781340000001</v>
      </c>
      <c r="H586" s="12">
        <v>42178.781340000001</v>
      </c>
      <c r="I586" s="12">
        <f t="shared" si="27"/>
        <v>100</v>
      </c>
    </row>
    <row r="587" spans="1:9" ht="31.5" x14ac:dyDescent="0.25">
      <c r="A587" s="19" t="s">
        <v>437</v>
      </c>
      <c r="B587" s="14" t="s">
        <v>505</v>
      </c>
      <c r="C587" s="9" t="s">
        <v>285</v>
      </c>
      <c r="D587" s="9" t="s">
        <v>19</v>
      </c>
      <c r="E587" s="9" t="s">
        <v>575</v>
      </c>
      <c r="F587" s="9" t="s">
        <v>438</v>
      </c>
      <c r="G587" s="12">
        <v>3919.21866</v>
      </c>
      <c r="H587" s="12">
        <v>3919.21866</v>
      </c>
      <c r="I587" s="12">
        <f t="shared" si="27"/>
        <v>100</v>
      </c>
    </row>
    <row r="588" spans="1:9" ht="63" x14ac:dyDescent="0.25">
      <c r="A588" s="19" t="s">
        <v>576</v>
      </c>
      <c r="B588" s="9" t="s">
        <v>505</v>
      </c>
      <c r="C588" s="9" t="s">
        <v>285</v>
      </c>
      <c r="D588" s="9" t="s">
        <v>19</v>
      </c>
      <c r="E588" s="9" t="s">
        <v>577</v>
      </c>
      <c r="F588" s="9"/>
      <c r="G588" s="12">
        <v>57076.932890000004</v>
      </c>
      <c r="H588" s="12">
        <f>H589+H590</f>
        <v>57076.932890000004</v>
      </c>
      <c r="I588" s="12">
        <f t="shared" si="27"/>
        <v>100</v>
      </c>
    </row>
    <row r="589" spans="1:9" ht="31.5" x14ac:dyDescent="0.25">
      <c r="A589" s="19" t="s">
        <v>355</v>
      </c>
      <c r="B589" s="9" t="s">
        <v>505</v>
      </c>
      <c r="C589" s="9" t="s">
        <v>285</v>
      </c>
      <c r="D589" s="9" t="s">
        <v>19</v>
      </c>
      <c r="E589" s="9" t="s">
        <v>577</v>
      </c>
      <c r="F589" s="9" t="s">
        <v>356</v>
      </c>
      <c r="G589" s="12">
        <v>51975.108050000003</v>
      </c>
      <c r="H589" s="12">
        <v>51975.108050000003</v>
      </c>
      <c r="I589" s="12">
        <f t="shared" si="27"/>
        <v>100</v>
      </c>
    </row>
    <row r="590" spans="1:9" ht="31.5" x14ac:dyDescent="0.25">
      <c r="A590" s="19" t="s">
        <v>437</v>
      </c>
      <c r="B590" s="9" t="s">
        <v>505</v>
      </c>
      <c r="C590" s="9" t="s">
        <v>285</v>
      </c>
      <c r="D590" s="9" t="s">
        <v>19</v>
      </c>
      <c r="E590" s="9" t="s">
        <v>577</v>
      </c>
      <c r="F590" s="9" t="s">
        <v>438</v>
      </c>
      <c r="G590" s="12">
        <v>5101.8248400000002</v>
      </c>
      <c r="H590" s="12">
        <v>5101.8248400000002</v>
      </c>
      <c r="I590" s="12">
        <f t="shared" si="27"/>
        <v>100</v>
      </c>
    </row>
    <row r="591" spans="1:9" ht="63" x14ac:dyDescent="0.25">
      <c r="A591" s="19" t="s">
        <v>578</v>
      </c>
      <c r="B591" s="9" t="s">
        <v>505</v>
      </c>
      <c r="C591" s="9" t="s">
        <v>285</v>
      </c>
      <c r="D591" s="9" t="s">
        <v>19</v>
      </c>
      <c r="E591" s="9" t="s">
        <v>579</v>
      </c>
      <c r="F591" s="9"/>
      <c r="G591" s="12">
        <v>68301.397819999998</v>
      </c>
      <c r="H591" s="12">
        <f>H592</f>
        <v>68301.397819999998</v>
      </c>
      <c r="I591" s="12">
        <f t="shared" si="27"/>
        <v>100</v>
      </c>
    </row>
    <row r="592" spans="1:9" ht="31.5" x14ac:dyDescent="0.25">
      <c r="A592" s="19" t="s">
        <v>355</v>
      </c>
      <c r="B592" s="9" t="s">
        <v>505</v>
      </c>
      <c r="C592" s="9" t="s">
        <v>285</v>
      </c>
      <c r="D592" s="9" t="s">
        <v>19</v>
      </c>
      <c r="E592" s="9" t="s">
        <v>579</v>
      </c>
      <c r="F592" s="9" t="s">
        <v>356</v>
      </c>
      <c r="G592" s="12">
        <v>68301.397819999998</v>
      </c>
      <c r="H592" s="12">
        <v>68301.397819999998</v>
      </c>
      <c r="I592" s="12">
        <f t="shared" si="27"/>
        <v>100</v>
      </c>
    </row>
    <row r="593" spans="1:9" ht="47.25" x14ac:dyDescent="0.25">
      <c r="A593" s="21" t="s">
        <v>580</v>
      </c>
      <c r="B593" s="9" t="s">
        <v>505</v>
      </c>
      <c r="C593" s="9" t="s">
        <v>285</v>
      </c>
      <c r="D593" s="9" t="s">
        <v>19</v>
      </c>
      <c r="E593" s="9" t="s">
        <v>581</v>
      </c>
      <c r="F593" s="9"/>
      <c r="G593" s="12">
        <v>3928.2219999999998</v>
      </c>
      <c r="H593" s="18">
        <f>H594+H595</f>
        <v>3928.2219999999998</v>
      </c>
      <c r="I593" s="18">
        <f t="shared" si="27"/>
        <v>100</v>
      </c>
    </row>
    <row r="594" spans="1:9" ht="63" x14ac:dyDescent="0.25">
      <c r="A594" s="16" t="s">
        <v>261</v>
      </c>
      <c r="B594" s="9" t="s">
        <v>505</v>
      </c>
      <c r="C594" s="9" t="s">
        <v>285</v>
      </c>
      <c r="D594" s="9" t="s">
        <v>19</v>
      </c>
      <c r="E594" s="9" t="s">
        <v>581</v>
      </c>
      <c r="F594" s="9" t="s">
        <v>262</v>
      </c>
      <c r="G594" s="12">
        <v>3447.9443899999997</v>
      </c>
      <c r="H594" s="12">
        <v>3447.9443899999997</v>
      </c>
      <c r="I594" s="12">
        <f t="shared" si="27"/>
        <v>100</v>
      </c>
    </row>
    <row r="595" spans="1:9" ht="63" x14ac:dyDescent="0.25">
      <c r="A595" s="16" t="s">
        <v>421</v>
      </c>
      <c r="B595" s="9" t="s">
        <v>505</v>
      </c>
      <c r="C595" s="9" t="s">
        <v>285</v>
      </c>
      <c r="D595" s="9" t="s">
        <v>19</v>
      </c>
      <c r="E595" s="9" t="s">
        <v>581</v>
      </c>
      <c r="F595" s="9" t="s">
        <v>422</v>
      </c>
      <c r="G595" s="12">
        <v>480.27760999999998</v>
      </c>
      <c r="H595" s="12">
        <v>480.27760999999998</v>
      </c>
      <c r="I595" s="12">
        <f t="shared" si="27"/>
        <v>100</v>
      </c>
    </row>
    <row r="596" spans="1:9" ht="63" x14ac:dyDescent="0.25">
      <c r="A596" s="19" t="s">
        <v>582</v>
      </c>
      <c r="B596" s="9" t="s">
        <v>505</v>
      </c>
      <c r="C596" s="9" t="s">
        <v>285</v>
      </c>
      <c r="D596" s="9" t="s">
        <v>19</v>
      </c>
      <c r="E596" s="9" t="s">
        <v>583</v>
      </c>
      <c r="F596" s="9"/>
      <c r="G596" s="12">
        <v>4388.2737399999996</v>
      </c>
      <c r="H596" s="12">
        <f>H597+H598</f>
        <v>4388.2737400000005</v>
      </c>
      <c r="I596" s="12">
        <f t="shared" si="27"/>
        <v>100.00000000000003</v>
      </c>
    </row>
    <row r="597" spans="1:9" ht="31.5" x14ac:dyDescent="0.25">
      <c r="A597" s="19" t="s">
        <v>355</v>
      </c>
      <c r="B597" s="9" t="s">
        <v>505</v>
      </c>
      <c r="C597" s="9" t="s">
        <v>285</v>
      </c>
      <c r="D597" s="9" t="s">
        <v>19</v>
      </c>
      <c r="E597" s="9" t="s">
        <v>583</v>
      </c>
      <c r="F597" s="9" t="s">
        <v>356</v>
      </c>
      <c r="G597" s="12">
        <v>4133.5105800000001</v>
      </c>
      <c r="H597" s="12">
        <v>4133.5105800000001</v>
      </c>
      <c r="I597" s="12">
        <f t="shared" si="27"/>
        <v>100</v>
      </c>
    </row>
    <row r="598" spans="1:9" ht="31.5" x14ac:dyDescent="0.25">
      <c r="A598" s="19" t="s">
        <v>437</v>
      </c>
      <c r="B598" s="9" t="s">
        <v>505</v>
      </c>
      <c r="C598" s="9" t="s">
        <v>285</v>
      </c>
      <c r="D598" s="9" t="s">
        <v>19</v>
      </c>
      <c r="E598" s="9" t="s">
        <v>583</v>
      </c>
      <c r="F598" s="9" t="s">
        <v>438</v>
      </c>
      <c r="G598" s="12">
        <v>254.76316</v>
      </c>
      <c r="H598" s="12">
        <v>254.76316</v>
      </c>
      <c r="I598" s="12">
        <f t="shared" si="27"/>
        <v>100</v>
      </c>
    </row>
    <row r="599" spans="1:9" ht="110.25" x14ac:dyDescent="0.25">
      <c r="A599" s="19" t="s">
        <v>584</v>
      </c>
      <c r="B599" s="9" t="s">
        <v>505</v>
      </c>
      <c r="C599" s="9" t="s">
        <v>285</v>
      </c>
      <c r="D599" s="9" t="s">
        <v>19</v>
      </c>
      <c r="E599" s="9" t="s">
        <v>585</v>
      </c>
      <c r="F599" s="9"/>
      <c r="G599" s="12">
        <v>1405.5627299999999</v>
      </c>
      <c r="H599" s="12">
        <f>H600+H601</f>
        <v>1300.5627300000001</v>
      </c>
      <c r="I599" s="12">
        <f t="shared" si="27"/>
        <v>92.529682399874119</v>
      </c>
    </row>
    <row r="600" spans="1:9" ht="31.5" x14ac:dyDescent="0.25">
      <c r="A600" s="19" t="s">
        <v>355</v>
      </c>
      <c r="B600" s="9" t="s">
        <v>505</v>
      </c>
      <c r="C600" s="9" t="s">
        <v>285</v>
      </c>
      <c r="D600" s="9" t="s">
        <v>19</v>
      </c>
      <c r="E600" s="9" t="s">
        <v>585</v>
      </c>
      <c r="F600" s="9" t="s">
        <v>356</v>
      </c>
      <c r="G600" s="12">
        <v>1279.24694</v>
      </c>
      <c r="H600" s="12">
        <v>1279.24694</v>
      </c>
      <c r="I600" s="12">
        <f t="shared" si="27"/>
        <v>100</v>
      </c>
    </row>
    <row r="601" spans="1:9" ht="31.5" x14ac:dyDescent="0.25">
      <c r="A601" s="19" t="s">
        <v>437</v>
      </c>
      <c r="B601" s="9" t="s">
        <v>505</v>
      </c>
      <c r="C601" s="9" t="s">
        <v>285</v>
      </c>
      <c r="D601" s="9" t="s">
        <v>19</v>
      </c>
      <c r="E601" s="9" t="s">
        <v>585</v>
      </c>
      <c r="F601" s="9" t="s">
        <v>438</v>
      </c>
      <c r="G601" s="12">
        <v>126.31578999999999</v>
      </c>
      <c r="H601" s="12">
        <v>21.31579</v>
      </c>
      <c r="I601" s="12">
        <f t="shared" si="27"/>
        <v>16.875000346354167</v>
      </c>
    </row>
    <row r="602" spans="1:9" ht="31.5" x14ac:dyDescent="0.25">
      <c r="A602" s="19" t="s">
        <v>586</v>
      </c>
      <c r="B602" s="9" t="s">
        <v>505</v>
      </c>
      <c r="C602" s="9" t="s">
        <v>285</v>
      </c>
      <c r="D602" s="9" t="s">
        <v>19</v>
      </c>
      <c r="E602" s="9" t="s">
        <v>587</v>
      </c>
      <c r="F602" s="9"/>
      <c r="G602" s="12">
        <v>4107.5674799999997</v>
      </c>
      <c r="H602" s="12">
        <f>H603</f>
        <v>4107.5674799999997</v>
      </c>
      <c r="I602" s="12">
        <f t="shared" si="27"/>
        <v>100</v>
      </c>
    </row>
    <row r="603" spans="1:9" ht="31.5" x14ac:dyDescent="0.25">
      <c r="A603" s="19" t="s">
        <v>355</v>
      </c>
      <c r="B603" s="9" t="s">
        <v>505</v>
      </c>
      <c r="C603" s="9" t="s">
        <v>285</v>
      </c>
      <c r="D603" s="9" t="s">
        <v>19</v>
      </c>
      <c r="E603" s="9" t="s">
        <v>587</v>
      </c>
      <c r="F603" s="9" t="s">
        <v>356</v>
      </c>
      <c r="G603" s="12">
        <v>4107.5674799999997</v>
      </c>
      <c r="H603" s="12">
        <v>4107.5674799999997</v>
      </c>
      <c r="I603" s="12">
        <f t="shared" si="27"/>
        <v>100</v>
      </c>
    </row>
    <row r="604" spans="1:9" ht="78.75" x14ac:dyDescent="0.25">
      <c r="A604" s="19" t="s">
        <v>588</v>
      </c>
      <c r="B604" s="9" t="s">
        <v>505</v>
      </c>
      <c r="C604" s="9" t="s">
        <v>285</v>
      </c>
      <c r="D604" s="9" t="s">
        <v>19</v>
      </c>
      <c r="E604" s="9" t="s">
        <v>589</v>
      </c>
      <c r="F604" s="9"/>
      <c r="G604" s="12">
        <v>3791.6002100000001</v>
      </c>
      <c r="H604" s="12">
        <f>H605</f>
        <v>3791.6002100000001</v>
      </c>
      <c r="I604" s="12">
        <f t="shared" si="27"/>
        <v>100</v>
      </c>
    </row>
    <row r="605" spans="1:9" ht="31.5" x14ac:dyDescent="0.25">
      <c r="A605" s="19" t="s">
        <v>355</v>
      </c>
      <c r="B605" s="9" t="s">
        <v>505</v>
      </c>
      <c r="C605" s="9" t="s">
        <v>285</v>
      </c>
      <c r="D605" s="9" t="s">
        <v>19</v>
      </c>
      <c r="E605" s="9" t="s">
        <v>589</v>
      </c>
      <c r="F605" s="9" t="s">
        <v>356</v>
      </c>
      <c r="G605" s="12">
        <v>3791.6002100000001</v>
      </c>
      <c r="H605" s="12">
        <v>3791.6002100000001</v>
      </c>
      <c r="I605" s="12">
        <f t="shared" si="27"/>
        <v>100</v>
      </c>
    </row>
    <row r="606" spans="1:9" ht="78.75" x14ac:dyDescent="0.25">
      <c r="A606" s="19" t="s">
        <v>590</v>
      </c>
      <c r="B606" s="9" t="s">
        <v>505</v>
      </c>
      <c r="C606" s="9" t="s">
        <v>285</v>
      </c>
      <c r="D606" s="9" t="s">
        <v>19</v>
      </c>
      <c r="E606" s="9" t="s">
        <v>591</v>
      </c>
      <c r="F606" s="9"/>
      <c r="G606" s="12">
        <v>1308.4109999999998</v>
      </c>
      <c r="H606" s="12">
        <f>H607+H608</f>
        <v>1308.4109999999998</v>
      </c>
      <c r="I606" s="12">
        <f t="shared" si="27"/>
        <v>100</v>
      </c>
    </row>
    <row r="607" spans="1:9" ht="31.5" x14ac:dyDescent="0.25">
      <c r="A607" s="19" t="s">
        <v>355</v>
      </c>
      <c r="B607" s="9" t="s">
        <v>505</v>
      </c>
      <c r="C607" s="9" t="s">
        <v>285</v>
      </c>
      <c r="D607" s="9" t="s">
        <v>19</v>
      </c>
      <c r="E607" s="9" t="s">
        <v>591</v>
      </c>
      <c r="F607" s="9" t="s">
        <v>356</v>
      </c>
      <c r="G607" s="12">
        <v>1144.8599999999999</v>
      </c>
      <c r="H607" s="12">
        <v>1144.8599999999999</v>
      </c>
      <c r="I607" s="12">
        <f t="shared" si="27"/>
        <v>100</v>
      </c>
    </row>
    <row r="608" spans="1:9" ht="31.5" x14ac:dyDescent="0.25">
      <c r="A608" s="19" t="s">
        <v>437</v>
      </c>
      <c r="B608" s="9" t="s">
        <v>505</v>
      </c>
      <c r="C608" s="9" t="s">
        <v>285</v>
      </c>
      <c r="D608" s="9" t="s">
        <v>19</v>
      </c>
      <c r="E608" s="9" t="s">
        <v>591</v>
      </c>
      <c r="F608" s="9" t="s">
        <v>438</v>
      </c>
      <c r="G608" s="12">
        <v>163.55099999999999</v>
      </c>
      <c r="H608" s="12">
        <v>163.55099999999999</v>
      </c>
      <c r="I608" s="12">
        <f t="shared" si="27"/>
        <v>100</v>
      </c>
    </row>
    <row r="609" spans="1:9" ht="78.75" x14ac:dyDescent="0.25">
      <c r="A609" s="16" t="s">
        <v>365</v>
      </c>
      <c r="B609" s="9" t="s">
        <v>505</v>
      </c>
      <c r="C609" s="9" t="s">
        <v>285</v>
      </c>
      <c r="D609" s="9" t="s">
        <v>19</v>
      </c>
      <c r="E609" s="9" t="s">
        <v>366</v>
      </c>
      <c r="F609" s="9"/>
      <c r="G609" s="12">
        <v>14470.989969999999</v>
      </c>
      <c r="H609" s="12">
        <f t="shared" ref="H609:H611" si="28">H610</f>
        <v>14470.989969999999</v>
      </c>
      <c r="I609" s="12">
        <f t="shared" si="27"/>
        <v>100</v>
      </c>
    </row>
    <row r="610" spans="1:9" ht="47.25" x14ac:dyDescent="0.25">
      <c r="A610" s="16" t="s">
        <v>95</v>
      </c>
      <c r="B610" s="9" t="s">
        <v>505</v>
      </c>
      <c r="C610" s="9" t="s">
        <v>285</v>
      </c>
      <c r="D610" s="9" t="s">
        <v>19</v>
      </c>
      <c r="E610" s="9" t="s">
        <v>375</v>
      </c>
      <c r="F610" s="9"/>
      <c r="G610" s="12">
        <v>14470.989969999999</v>
      </c>
      <c r="H610" s="12">
        <f t="shared" si="28"/>
        <v>14470.989969999999</v>
      </c>
      <c r="I610" s="12">
        <f t="shared" si="27"/>
        <v>100</v>
      </c>
    </row>
    <row r="611" spans="1:9" ht="63" x14ac:dyDescent="0.25">
      <c r="A611" s="16" t="s">
        <v>376</v>
      </c>
      <c r="B611" s="9" t="s">
        <v>505</v>
      </c>
      <c r="C611" s="9" t="s">
        <v>285</v>
      </c>
      <c r="D611" s="9" t="s">
        <v>19</v>
      </c>
      <c r="E611" s="9" t="s">
        <v>501</v>
      </c>
      <c r="F611" s="9"/>
      <c r="G611" s="12">
        <v>14470.989969999999</v>
      </c>
      <c r="H611" s="12">
        <f t="shared" si="28"/>
        <v>14470.989969999999</v>
      </c>
      <c r="I611" s="12">
        <f t="shared" si="27"/>
        <v>100</v>
      </c>
    </row>
    <row r="612" spans="1:9" ht="78.75" x14ac:dyDescent="0.25">
      <c r="A612" s="16" t="s">
        <v>592</v>
      </c>
      <c r="B612" s="9" t="s">
        <v>505</v>
      </c>
      <c r="C612" s="9" t="s">
        <v>285</v>
      </c>
      <c r="D612" s="9" t="s">
        <v>19</v>
      </c>
      <c r="E612" s="9" t="s">
        <v>593</v>
      </c>
      <c r="F612" s="9"/>
      <c r="G612" s="12">
        <v>14470.989969999999</v>
      </c>
      <c r="H612" s="12">
        <f>H613+H614</f>
        <v>14470.989969999999</v>
      </c>
      <c r="I612" s="12">
        <f t="shared" si="27"/>
        <v>100</v>
      </c>
    </row>
    <row r="613" spans="1:9" ht="63" x14ac:dyDescent="0.25">
      <c r="A613" s="16" t="s">
        <v>261</v>
      </c>
      <c r="B613" s="9" t="s">
        <v>505</v>
      </c>
      <c r="C613" s="9" t="s">
        <v>285</v>
      </c>
      <c r="D613" s="9" t="s">
        <v>19</v>
      </c>
      <c r="E613" s="9" t="s">
        <v>593</v>
      </c>
      <c r="F613" s="9" t="s">
        <v>262</v>
      </c>
      <c r="G613" s="12">
        <v>13769.903329999999</v>
      </c>
      <c r="H613" s="12">
        <v>13769.903329999999</v>
      </c>
      <c r="I613" s="12">
        <f t="shared" si="27"/>
        <v>100</v>
      </c>
    </row>
    <row r="614" spans="1:9" ht="63" x14ac:dyDescent="0.25">
      <c r="A614" s="16" t="s">
        <v>421</v>
      </c>
      <c r="B614" s="9" t="s">
        <v>505</v>
      </c>
      <c r="C614" s="9" t="s">
        <v>285</v>
      </c>
      <c r="D614" s="9" t="s">
        <v>19</v>
      </c>
      <c r="E614" s="9" t="s">
        <v>593</v>
      </c>
      <c r="F614" s="9" t="s">
        <v>422</v>
      </c>
      <c r="G614" s="12">
        <v>701.08663999999999</v>
      </c>
      <c r="H614" s="12">
        <v>701.08663999999999</v>
      </c>
      <c r="I614" s="12">
        <f t="shared" si="27"/>
        <v>100</v>
      </c>
    </row>
    <row r="615" spans="1:9" x14ac:dyDescent="0.25">
      <c r="A615" s="16" t="s">
        <v>594</v>
      </c>
      <c r="B615" s="9" t="s">
        <v>505</v>
      </c>
      <c r="C615" s="9" t="s">
        <v>285</v>
      </c>
      <c r="D615" s="9" t="s">
        <v>131</v>
      </c>
      <c r="E615" s="9"/>
      <c r="F615" s="9"/>
      <c r="G615" s="12">
        <v>77098.34371999999</v>
      </c>
      <c r="H615" s="12">
        <f>H616+H661</f>
        <v>75391.095759999997</v>
      </c>
      <c r="I615" s="12">
        <f t="shared" si="27"/>
        <v>97.785623039840843</v>
      </c>
    </row>
    <row r="616" spans="1:9" ht="63" x14ac:dyDescent="0.25">
      <c r="A616" s="16" t="s">
        <v>391</v>
      </c>
      <c r="B616" s="9" t="s">
        <v>505</v>
      </c>
      <c r="C616" s="9" t="s">
        <v>285</v>
      </c>
      <c r="D616" s="9" t="s">
        <v>131</v>
      </c>
      <c r="E616" s="9" t="s">
        <v>392</v>
      </c>
      <c r="F616" s="9"/>
      <c r="G616" s="12">
        <v>74741.101729999995</v>
      </c>
      <c r="H616" s="12">
        <f>H617+H655+H653</f>
        <v>73033.853770000002</v>
      </c>
      <c r="I616" s="12">
        <f t="shared" si="27"/>
        <v>97.715784326852202</v>
      </c>
    </row>
    <row r="617" spans="1:9" ht="47.25" x14ac:dyDescent="0.25">
      <c r="A617" s="16" t="s">
        <v>595</v>
      </c>
      <c r="B617" s="9" t="s">
        <v>505</v>
      </c>
      <c r="C617" s="9" t="s">
        <v>285</v>
      </c>
      <c r="D617" s="9" t="s">
        <v>131</v>
      </c>
      <c r="E617" s="9" t="s">
        <v>596</v>
      </c>
      <c r="F617" s="9"/>
      <c r="G617" s="12">
        <v>56189.880109999998</v>
      </c>
      <c r="H617" s="12">
        <f>H618+H623+H626+H629+H633+H635+H640+H637+H648+H645+H650+H621</f>
        <v>56124.625090000001</v>
      </c>
      <c r="I617" s="12">
        <f t="shared" si="27"/>
        <v>99.883866952781801</v>
      </c>
    </row>
    <row r="618" spans="1:9" ht="47.25" x14ac:dyDescent="0.25">
      <c r="A618" s="16" t="s">
        <v>597</v>
      </c>
      <c r="B618" s="9" t="s">
        <v>505</v>
      </c>
      <c r="C618" s="9" t="s">
        <v>285</v>
      </c>
      <c r="D618" s="9" t="s">
        <v>131</v>
      </c>
      <c r="E618" s="9" t="s">
        <v>598</v>
      </c>
      <c r="F618" s="9"/>
      <c r="G618" s="12">
        <v>40271.599999999999</v>
      </c>
      <c r="H618" s="12">
        <f>H619+H620</f>
        <v>40271.599999999999</v>
      </c>
      <c r="I618" s="12">
        <f t="shared" si="27"/>
        <v>100</v>
      </c>
    </row>
    <row r="619" spans="1:9" ht="63" x14ac:dyDescent="0.25">
      <c r="A619" s="16" t="s">
        <v>261</v>
      </c>
      <c r="B619" s="9" t="s">
        <v>505</v>
      </c>
      <c r="C619" s="9" t="s">
        <v>285</v>
      </c>
      <c r="D619" s="9" t="s">
        <v>131</v>
      </c>
      <c r="E619" s="9" t="s">
        <v>598</v>
      </c>
      <c r="F619" s="9" t="s">
        <v>262</v>
      </c>
      <c r="G619" s="12">
        <v>8574.8940000000002</v>
      </c>
      <c r="H619" s="12">
        <v>8574.8940000000002</v>
      </c>
      <c r="I619" s="12">
        <f t="shared" si="27"/>
        <v>100</v>
      </c>
    </row>
    <row r="620" spans="1:9" ht="63" x14ac:dyDescent="0.25">
      <c r="A620" s="19" t="s">
        <v>421</v>
      </c>
      <c r="B620" s="9" t="s">
        <v>505</v>
      </c>
      <c r="C620" s="9" t="s">
        <v>285</v>
      </c>
      <c r="D620" s="9" t="s">
        <v>131</v>
      </c>
      <c r="E620" s="9" t="s">
        <v>598</v>
      </c>
      <c r="F620" s="9" t="s">
        <v>422</v>
      </c>
      <c r="G620" s="12">
        <v>31696.705999999998</v>
      </c>
      <c r="H620" s="12">
        <v>31696.705999999998</v>
      </c>
      <c r="I620" s="12">
        <f t="shared" si="27"/>
        <v>100</v>
      </c>
    </row>
    <row r="621" spans="1:9" ht="141.75" x14ac:dyDescent="0.25">
      <c r="A621" s="19" t="s">
        <v>599</v>
      </c>
      <c r="B621" s="9" t="s">
        <v>505</v>
      </c>
      <c r="C621" s="9" t="s">
        <v>285</v>
      </c>
      <c r="D621" s="9" t="s">
        <v>131</v>
      </c>
      <c r="E621" s="9" t="s">
        <v>600</v>
      </c>
      <c r="F621" s="9"/>
      <c r="G621" s="12">
        <v>550</v>
      </c>
      <c r="H621" s="12">
        <f>H622</f>
        <v>550</v>
      </c>
      <c r="I621" s="12">
        <f t="shared" si="27"/>
        <v>100</v>
      </c>
    </row>
    <row r="622" spans="1:9" ht="31.5" x14ac:dyDescent="0.25">
      <c r="A622" s="19" t="s">
        <v>437</v>
      </c>
      <c r="B622" s="9" t="s">
        <v>505</v>
      </c>
      <c r="C622" s="9" t="s">
        <v>285</v>
      </c>
      <c r="D622" s="9" t="s">
        <v>131</v>
      </c>
      <c r="E622" s="9" t="s">
        <v>600</v>
      </c>
      <c r="F622" s="9" t="s">
        <v>438</v>
      </c>
      <c r="G622" s="12">
        <v>550</v>
      </c>
      <c r="H622" s="12">
        <v>550</v>
      </c>
      <c r="I622" s="12">
        <f t="shared" si="27"/>
        <v>100</v>
      </c>
    </row>
    <row r="623" spans="1:9" ht="31.5" x14ac:dyDescent="0.25">
      <c r="A623" s="16" t="s">
        <v>601</v>
      </c>
      <c r="B623" s="9" t="s">
        <v>505</v>
      </c>
      <c r="C623" s="9" t="s">
        <v>285</v>
      </c>
      <c r="D623" s="9" t="s">
        <v>131</v>
      </c>
      <c r="E623" s="9" t="s">
        <v>602</v>
      </c>
      <c r="F623" s="9"/>
      <c r="G623" s="12">
        <v>2970.7091</v>
      </c>
      <c r="H623" s="12">
        <f>H624+H625</f>
        <v>2970.7091</v>
      </c>
      <c r="I623" s="12">
        <f t="shared" ref="I623:I686" si="29">H623/G623*100</f>
        <v>100</v>
      </c>
    </row>
    <row r="624" spans="1:9" ht="63" x14ac:dyDescent="0.25">
      <c r="A624" s="16" t="s">
        <v>261</v>
      </c>
      <c r="B624" s="9" t="s">
        <v>505</v>
      </c>
      <c r="C624" s="9" t="s">
        <v>285</v>
      </c>
      <c r="D624" s="9" t="s">
        <v>131</v>
      </c>
      <c r="E624" s="9" t="s">
        <v>602</v>
      </c>
      <c r="F624" s="9" t="s">
        <v>262</v>
      </c>
      <c r="G624" s="12">
        <v>170.70910000000001</v>
      </c>
      <c r="H624" s="12">
        <v>170.70910000000001</v>
      </c>
      <c r="I624" s="12">
        <f t="shared" si="29"/>
        <v>100</v>
      </c>
    </row>
    <row r="625" spans="1:9" ht="63" x14ac:dyDescent="0.25">
      <c r="A625" s="19" t="s">
        <v>421</v>
      </c>
      <c r="B625" s="9" t="s">
        <v>505</v>
      </c>
      <c r="C625" s="9" t="s">
        <v>285</v>
      </c>
      <c r="D625" s="9" t="s">
        <v>131</v>
      </c>
      <c r="E625" s="9" t="s">
        <v>602</v>
      </c>
      <c r="F625" s="9" t="s">
        <v>422</v>
      </c>
      <c r="G625" s="12">
        <v>2800</v>
      </c>
      <c r="H625" s="12">
        <v>2800</v>
      </c>
      <c r="I625" s="12">
        <f t="shared" si="29"/>
        <v>100</v>
      </c>
    </row>
    <row r="626" spans="1:9" ht="47.25" x14ac:dyDescent="0.25">
      <c r="A626" s="16" t="s">
        <v>603</v>
      </c>
      <c r="B626" s="9" t="s">
        <v>505</v>
      </c>
      <c r="C626" s="9" t="s">
        <v>285</v>
      </c>
      <c r="D626" s="9" t="s">
        <v>131</v>
      </c>
      <c r="E626" s="9" t="s">
        <v>604</v>
      </c>
      <c r="F626" s="9"/>
      <c r="G626" s="12">
        <v>474.923</v>
      </c>
      <c r="H626" s="12">
        <f>H628+H627</f>
        <v>474.923</v>
      </c>
      <c r="I626" s="12">
        <f t="shared" si="29"/>
        <v>100</v>
      </c>
    </row>
    <row r="627" spans="1:9" ht="63" x14ac:dyDescent="0.25">
      <c r="A627" s="16" t="s">
        <v>261</v>
      </c>
      <c r="B627" s="9" t="s">
        <v>505</v>
      </c>
      <c r="C627" s="9" t="s">
        <v>285</v>
      </c>
      <c r="D627" s="9" t="s">
        <v>131</v>
      </c>
      <c r="E627" s="9" t="s">
        <v>604</v>
      </c>
      <c r="F627" s="9" t="s">
        <v>262</v>
      </c>
      <c r="G627" s="12">
        <v>23.31</v>
      </c>
      <c r="H627" s="12">
        <v>23.31</v>
      </c>
      <c r="I627" s="12">
        <f t="shared" si="29"/>
        <v>100</v>
      </c>
    </row>
    <row r="628" spans="1:9" ht="63" x14ac:dyDescent="0.25">
      <c r="A628" s="19" t="s">
        <v>421</v>
      </c>
      <c r="B628" s="9" t="s">
        <v>505</v>
      </c>
      <c r="C628" s="9" t="s">
        <v>285</v>
      </c>
      <c r="D628" s="9" t="s">
        <v>131</v>
      </c>
      <c r="E628" s="9" t="s">
        <v>604</v>
      </c>
      <c r="F628" s="9" t="s">
        <v>422</v>
      </c>
      <c r="G628" s="12">
        <v>451.613</v>
      </c>
      <c r="H628" s="12">
        <v>451.613</v>
      </c>
      <c r="I628" s="12">
        <f t="shared" si="29"/>
        <v>100</v>
      </c>
    </row>
    <row r="629" spans="1:9" ht="47.25" x14ac:dyDescent="0.25">
      <c r="A629" s="16" t="s">
        <v>519</v>
      </c>
      <c r="B629" s="9" t="s">
        <v>505</v>
      </c>
      <c r="C629" s="9" t="s">
        <v>285</v>
      </c>
      <c r="D629" s="9" t="s">
        <v>131</v>
      </c>
      <c r="E629" s="9" t="s">
        <v>605</v>
      </c>
      <c r="F629" s="9"/>
      <c r="G629" s="12">
        <v>1197.02433</v>
      </c>
      <c r="H629" s="12">
        <f>H632+H630+H631</f>
        <v>1197.02433</v>
      </c>
      <c r="I629" s="12">
        <f t="shared" si="29"/>
        <v>100</v>
      </c>
    </row>
    <row r="630" spans="1:9" ht="63" x14ac:dyDescent="0.25">
      <c r="A630" s="16" t="s">
        <v>261</v>
      </c>
      <c r="B630" s="9" t="s">
        <v>505</v>
      </c>
      <c r="C630" s="9" t="s">
        <v>285</v>
      </c>
      <c r="D630" s="9" t="s">
        <v>131</v>
      </c>
      <c r="E630" s="9" t="s">
        <v>605</v>
      </c>
      <c r="F630" s="9" t="s">
        <v>262</v>
      </c>
      <c r="G630" s="12">
        <v>290</v>
      </c>
      <c r="H630" s="12">
        <v>290</v>
      </c>
      <c r="I630" s="12">
        <f t="shared" si="29"/>
        <v>100</v>
      </c>
    </row>
    <row r="631" spans="1:9" ht="31.5" x14ac:dyDescent="0.25">
      <c r="A631" s="19" t="s">
        <v>355</v>
      </c>
      <c r="B631" s="9" t="s">
        <v>505</v>
      </c>
      <c r="C631" s="9" t="s">
        <v>285</v>
      </c>
      <c r="D631" s="9" t="s">
        <v>131</v>
      </c>
      <c r="E631" s="9" t="s">
        <v>605</v>
      </c>
      <c r="F631" s="9" t="s">
        <v>356</v>
      </c>
      <c r="G631" s="12">
        <v>346.02433000000002</v>
      </c>
      <c r="H631" s="12">
        <v>346.02433000000002</v>
      </c>
      <c r="I631" s="12">
        <f t="shared" si="29"/>
        <v>100</v>
      </c>
    </row>
    <row r="632" spans="1:9" ht="63" x14ac:dyDescent="0.25">
      <c r="A632" s="19" t="s">
        <v>421</v>
      </c>
      <c r="B632" s="9" t="s">
        <v>505</v>
      </c>
      <c r="C632" s="9" t="s">
        <v>285</v>
      </c>
      <c r="D632" s="9" t="s">
        <v>131</v>
      </c>
      <c r="E632" s="9" t="s">
        <v>605</v>
      </c>
      <c r="F632" s="9" t="s">
        <v>422</v>
      </c>
      <c r="G632" s="12">
        <v>561</v>
      </c>
      <c r="H632" s="12">
        <v>561</v>
      </c>
      <c r="I632" s="12">
        <f t="shared" si="29"/>
        <v>100</v>
      </c>
    </row>
    <row r="633" spans="1:9" ht="47.25" x14ac:dyDescent="0.25">
      <c r="A633" s="16" t="s">
        <v>606</v>
      </c>
      <c r="B633" s="9" t="s">
        <v>505</v>
      </c>
      <c r="C633" s="9" t="s">
        <v>285</v>
      </c>
      <c r="D633" s="9" t="s">
        <v>131</v>
      </c>
      <c r="E633" s="9" t="s">
        <v>607</v>
      </c>
      <c r="F633" s="9"/>
      <c r="G633" s="12">
        <v>133</v>
      </c>
      <c r="H633" s="12">
        <f>H634</f>
        <v>133</v>
      </c>
      <c r="I633" s="12">
        <f t="shared" si="29"/>
        <v>100</v>
      </c>
    </row>
    <row r="634" spans="1:9" ht="31.5" x14ac:dyDescent="0.25">
      <c r="A634" s="19" t="s">
        <v>437</v>
      </c>
      <c r="B634" s="9" t="s">
        <v>505</v>
      </c>
      <c r="C634" s="9" t="s">
        <v>285</v>
      </c>
      <c r="D634" s="9" t="s">
        <v>131</v>
      </c>
      <c r="E634" s="9" t="s">
        <v>607</v>
      </c>
      <c r="F634" s="9" t="s">
        <v>438</v>
      </c>
      <c r="G634" s="12">
        <v>133</v>
      </c>
      <c r="H634" s="12">
        <v>133</v>
      </c>
      <c r="I634" s="12">
        <f t="shared" si="29"/>
        <v>100</v>
      </c>
    </row>
    <row r="635" spans="1:9" ht="31.5" x14ac:dyDescent="0.25">
      <c r="A635" s="16" t="s">
        <v>608</v>
      </c>
      <c r="B635" s="9" t="s">
        <v>505</v>
      </c>
      <c r="C635" s="9" t="s">
        <v>285</v>
      </c>
      <c r="D635" s="9" t="s">
        <v>131</v>
      </c>
      <c r="E635" s="9" t="s">
        <v>609</v>
      </c>
      <c r="F635" s="9"/>
      <c r="G635" s="12">
        <v>72</v>
      </c>
      <c r="H635" s="12">
        <f>H636</f>
        <v>72</v>
      </c>
      <c r="I635" s="12">
        <f t="shared" si="29"/>
        <v>100</v>
      </c>
    </row>
    <row r="636" spans="1:9" ht="31.5" x14ac:dyDescent="0.25">
      <c r="A636" s="19" t="s">
        <v>437</v>
      </c>
      <c r="B636" s="9" t="s">
        <v>505</v>
      </c>
      <c r="C636" s="9" t="s">
        <v>285</v>
      </c>
      <c r="D636" s="9" t="s">
        <v>131</v>
      </c>
      <c r="E636" s="9" t="s">
        <v>609</v>
      </c>
      <c r="F636" s="9" t="s">
        <v>438</v>
      </c>
      <c r="G636" s="12">
        <v>72</v>
      </c>
      <c r="H636" s="12">
        <v>72</v>
      </c>
      <c r="I636" s="12">
        <f t="shared" si="29"/>
        <v>100</v>
      </c>
    </row>
    <row r="637" spans="1:9" ht="47.25" x14ac:dyDescent="0.25">
      <c r="A637" s="16" t="s">
        <v>610</v>
      </c>
      <c r="B637" s="9" t="s">
        <v>505</v>
      </c>
      <c r="C637" s="9" t="s">
        <v>285</v>
      </c>
      <c r="D637" s="9" t="s">
        <v>131</v>
      </c>
      <c r="E637" s="9" t="s">
        <v>611</v>
      </c>
      <c r="F637" s="9"/>
      <c r="G637" s="12">
        <v>70.448000000000008</v>
      </c>
      <c r="H637" s="12">
        <f>H638+H639</f>
        <v>70.448000000000008</v>
      </c>
      <c r="I637" s="12">
        <f t="shared" si="29"/>
        <v>100</v>
      </c>
    </row>
    <row r="638" spans="1:9" ht="63" x14ac:dyDescent="0.25">
      <c r="A638" s="16" t="s">
        <v>261</v>
      </c>
      <c r="B638" s="9" t="s">
        <v>505</v>
      </c>
      <c r="C638" s="9" t="s">
        <v>285</v>
      </c>
      <c r="D638" s="9" t="s">
        <v>131</v>
      </c>
      <c r="E638" s="9" t="s">
        <v>611</v>
      </c>
      <c r="F638" s="9" t="s">
        <v>262</v>
      </c>
      <c r="G638" s="12">
        <v>10.448</v>
      </c>
      <c r="H638" s="12">
        <v>10.448</v>
      </c>
      <c r="I638" s="12">
        <f t="shared" si="29"/>
        <v>100</v>
      </c>
    </row>
    <row r="639" spans="1:9" ht="63" x14ac:dyDescent="0.25">
      <c r="A639" s="19" t="s">
        <v>421</v>
      </c>
      <c r="B639" s="9" t="s">
        <v>505</v>
      </c>
      <c r="C639" s="9" t="s">
        <v>285</v>
      </c>
      <c r="D639" s="9" t="s">
        <v>131</v>
      </c>
      <c r="E639" s="9" t="s">
        <v>611</v>
      </c>
      <c r="F639" s="9" t="s">
        <v>422</v>
      </c>
      <c r="G639" s="12">
        <v>60</v>
      </c>
      <c r="H639" s="12">
        <v>60</v>
      </c>
      <c r="I639" s="12">
        <f t="shared" si="29"/>
        <v>100</v>
      </c>
    </row>
    <row r="640" spans="1:9" ht="47.25" x14ac:dyDescent="0.25">
      <c r="A640" s="16" t="s">
        <v>612</v>
      </c>
      <c r="B640" s="9" t="s">
        <v>505</v>
      </c>
      <c r="C640" s="9" t="s">
        <v>285</v>
      </c>
      <c r="D640" s="9" t="s">
        <v>131</v>
      </c>
      <c r="E640" s="9" t="s">
        <v>613</v>
      </c>
      <c r="F640" s="9"/>
      <c r="G640" s="12">
        <v>7610.7967399999998</v>
      </c>
      <c r="H640" s="12">
        <f>H641+H643+H644+H642</f>
        <v>7545.5417199999993</v>
      </c>
      <c r="I640" s="12">
        <f t="shared" si="29"/>
        <v>99.142599359446294</v>
      </c>
    </row>
    <row r="641" spans="1:27" ht="63" x14ac:dyDescent="0.25">
      <c r="A641" s="16" t="s">
        <v>261</v>
      </c>
      <c r="B641" s="9" t="s">
        <v>505</v>
      </c>
      <c r="C641" s="9" t="s">
        <v>285</v>
      </c>
      <c r="D641" s="9" t="s">
        <v>131</v>
      </c>
      <c r="E641" s="9" t="s">
        <v>613</v>
      </c>
      <c r="F641" s="9" t="s">
        <v>262</v>
      </c>
      <c r="G641" s="12">
        <v>1070.242</v>
      </c>
      <c r="H641" s="12">
        <v>1070.242</v>
      </c>
      <c r="I641" s="12">
        <f t="shared" si="29"/>
        <v>100</v>
      </c>
    </row>
    <row r="642" spans="1:27" ht="31.5" x14ac:dyDescent="0.25">
      <c r="A642" s="19" t="s">
        <v>355</v>
      </c>
      <c r="B642" s="9" t="s">
        <v>505</v>
      </c>
      <c r="C642" s="9" t="s">
        <v>285</v>
      </c>
      <c r="D642" s="9" t="s">
        <v>131</v>
      </c>
      <c r="E642" s="9" t="s">
        <v>613</v>
      </c>
      <c r="F642" s="9" t="s">
        <v>356</v>
      </c>
      <c r="G642" s="12">
        <v>2531.4699999999998</v>
      </c>
      <c r="H642" s="12">
        <v>2531.4699999999998</v>
      </c>
      <c r="I642" s="12">
        <f t="shared" si="29"/>
        <v>100</v>
      </c>
    </row>
    <row r="643" spans="1:27" ht="63" x14ac:dyDescent="0.25">
      <c r="A643" s="19" t="s">
        <v>421</v>
      </c>
      <c r="B643" s="9" t="s">
        <v>505</v>
      </c>
      <c r="C643" s="9" t="s">
        <v>285</v>
      </c>
      <c r="D643" s="9" t="s">
        <v>131</v>
      </c>
      <c r="E643" s="9" t="s">
        <v>613</v>
      </c>
      <c r="F643" s="9" t="s">
        <v>422</v>
      </c>
      <c r="G643" s="12">
        <v>2592.7869999999998</v>
      </c>
      <c r="H643" s="12">
        <v>2592.7869999999998</v>
      </c>
      <c r="I643" s="12">
        <f t="shared" si="29"/>
        <v>100</v>
      </c>
    </row>
    <row r="644" spans="1:27" ht="31.5" x14ac:dyDescent="0.25">
      <c r="A644" s="19" t="s">
        <v>437</v>
      </c>
      <c r="B644" s="9" t="s">
        <v>505</v>
      </c>
      <c r="C644" s="9" t="s">
        <v>285</v>
      </c>
      <c r="D644" s="9" t="s">
        <v>131</v>
      </c>
      <c r="E644" s="9" t="s">
        <v>613</v>
      </c>
      <c r="F644" s="9" t="s">
        <v>438</v>
      </c>
      <c r="G644" s="12">
        <v>1416.29774</v>
      </c>
      <c r="H644" s="12">
        <v>1351.0427199999999</v>
      </c>
      <c r="I644" s="12">
        <f t="shared" si="29"/>
        <v>95.392563430906833</v>
      </c>
    </row>
    <row r="645" spans="1:27" ht="78.75" x14ac:dyDescent="0.25">
      <c r="A645" s="19" t="s">
        <v>614</v>
      </c>
      <c r="B645" s="14" t="s">
        <v>505</v>
      </c>
      <c r="C645" s="9" t="s">
        <v>285</v>
      </c>
      <c r="D645" s="9" t="s">
        <v>131</v>
      </c>
      <c r="E645" s="9" t="s">
        <v>615</v>
      </c>
      <c r="F645" s="9"/>
      <c r="G645" s="12">
        <v>141</v>
      </c>
      <c r="H645" s="12">
        <f>H646+H647</f>
        <v>141</v>
      </c>
      <c r="I645" s="12">
        <f t="shared" si="29"/>
        <v>100</v>
      </c>
    </row>
    <row r="646" spans="1:27" ht="63" x14ac:dyDescent="0.25">
      <c r="A646" s="19" t="s">
        <v>261</v>
      </c>
      <c r="B646" s="14" t="s">
        <v>505</v>
      </c>
      <c r="C646" s="9" t="s">
        <v>285</v>
      </c>
      <c r="D646" s="9" t="s">
        <v>131</v>
      </c>
      <c r="E646" s="9" t="s">
        <v>615</v>
      </c>
      <c r="F646" s="9" t="s">
        <v>262</v>
      </c>
      <c r="G646" s="12">
        <v>62</v>
      </c>
      <c r="H646" s="12">
        <v>62</v>
      </c>
      <c r="I646" s="12">
        <f t="shared" si="29"/>
        <v>100</v>
      </c>
    </row>
    <row r="647" spans="1:27" ht="63" x14ac:dyDescent="0.25">
      <c r="A647" s="19" t="s">
        <v>421</v>
      </c>
      <c r="B647" s="14" t="s">
        <v>505</v>
      </c>
      <c r="C647" s="9" t="s">
        <v>285</v>
      </c>
      <c r="D647" s="9" t="s">
        <v>131</v>
      </c>
      <c r="E647" s="9" t="s">
        <v>615</v>
      </c>
      <c r="F647" s="9" t="s">
        <v>422</v>
      </c>
      <c r="G647" s="12">
        <v>79</v>
      </c>
      <c r="H647" s="12">
        <v>79</v>
      </c>
      <c r="I647" s="12">
        <f t="shared" si="29"/>
        <v>100</v>
      </c>
    </row>
    <row r="648" spans="1:27" ht="47.25" x14ac:dyDescent="0.25">
      <c r="A648" s="16" t="s">
        <v>616</v>
      </c>
      <c r="B648" s="9" t="s">
        <v>505</v>
      </c>
      <c r="C648" s="9" t="s">
        <v>285</v>
      </c>
      <c r="D648" s="9" t="s">
        <v>131</v>
      </c>
      <c r="E648" s="9" t="s">
        <v>617</v>
      </c>
      <c r="F648" s="9"/>
      <c r="G648" s="12">
        <v>66.8</v>
      </c>
      <c r="H648" s="12">
        <f>H649</f>
        <v>66.8</v>
      </c>
      <c r="I648" s="12">
        <f t="shared" si="29"/>
        <v>100</v>
      </c>
    </row>
    <row r="649" spans="1:27" ht="63" x14ac:dyDescent="0.25">
      <c r="A649" s="19" t="s">
        <v>421</v>
      </c>
      <c r="B649" s="9" t="s">
        <v>505</v>
      </c>
      <c r="C649" s="9" t="s">
        <v>285</v>
      </c>
      <c r="D649" s="9" t="s">
        <v>131</v>
      </c>
      <c r="E649" s="9" t="s">
        <v>617</v>
      </c>
      <c r="F649" s="9" t="s">
        <v>422</v>
      </c>
      <c r="G649" s="12">
        <v>66.8</v>
      </c>
      <c r="H649" s="12">
        <v>66.8</v>
      </c>
      <c r="I649" s="12">
        <f t="shared" si="29"/>
        <v>100</v>
      </c>
    </row>
    <row r="650" spans="1:27" ht="63" x14ac:dyDescent="0.25">
      <c r="A650" s="23" t="s">
        <v>618</v>
      </c>
      <c r="B650" s="9" t="s">
        <v>505</v>
      </c>
      <c r="C650" s="9" t="s">
        <v>285</v>
      </c>
      <c r="D650" s="9" t="s">
        <v>131</v>
      </c>
      <c r="E650" s="9" t="s">
        <v>619</v>
      </c>
      <c r="F650" s="9"/>
      <c r="G650" s="18">
        <v>2631.5789399999999</v>
      </c>
      <c r="H650" s="18">
        <f>H651+H652</f>
        <v>2631.5789399999999</v>
      </c>
      <c r="I650" s="18">
        <f t="shared" si="29"/>
        <v>100</v>
      </c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63" x14ac:dyDescent="0.25">
      <c r="A651" s="19" t="s">
        <v>261</v>
      </c>
      <c r="B651" s="9" t="s">
        <v>505</v>
      </c>
      <c r="C651" s="9" t="s">
        <v>285</v>
      </c>
      <c r="D651" s="9" t="s">
        <v>131</v>
      </c>
      <c r="E651" s="9" t="s">
        <v>619</v>
      </c>
      <c r="F651" s="9" t="s">
        <v>262</v>
      </c>
      <c r="G651" s="18">
        <v>526.31578999999999</v>
      </c>
      <c r="H651" s="18">
        <v>526.31578999999999</v>
      </c>
      <c r="I651" s="18">
        <f t="shared" si="29"/>
        <v>100</v>
      </c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63" x14ac:dyDescent="0.25">
      <c r="A652" s="19" t="s">
        <v>421</v>
      </c>
      <c r="B652" s="9" t="s">
        <v>505</v>
      </c>
      <c r="C652" s="9" t="s">
        <v>285</v>
      </c>
      <c r="D652" s="9" t="s">
        <v>131</v>
      </c>
      <c r="E652" s="9" t="s">
        <v>619</v>
      </c>
      <c r="F652" s="9" t="s">
        <v>422</v>
      </c>
      <c r="G652" s="18">
        <v>2105.2631499999998</v>
      </c>
      <c r="H652" s="18">
        <v>2105.2631499999998</v>
      </c>
      <c r="I652" s="18">
        <f t="shared" si="29"/>
        <v>100</v>
      </c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10.25" x14ac:dyDescent="0.25">
      <c r="A653" s="16" t="s">
        <v>620</v>
      </c>
      <c r="B653" s="9" t="s">
        <v>505</v>
      </c>
      <c r="C653" s="9" t="s">
        <v>285</v>
      </c>
      <c r="D653" s="9" t="s">
        <v>131</v>
      </c>
      <c r="E653" s="9" t="s">
        <v>621</v>
      </c>
      <c r="F653" s="9"/>
      <c r="G653" s="12">
        <v>8155.3140999999996</v>
      </c>
      <c r="H653" s="12">
        <f>H654</f>
        <v>8155.3140999999996</v>
      </c>
      <c r="I653" s="12">
        <f t="shared" si="29"/>
        <v>100</v>
      </c>
    </row>
    <row r="654" spans="1:27" ht="31.5" x14ac:dyDescent="0.25">
      <c r="A654" s="16" t="s">
        <v>108</v>
      </c>
      <c r="B654" s="9" t="s">
        <v>505</v>
      </c>
      <c r="C654" s="9" t="s">
        <v>285</v>
      </c>
      <c r="D654" s="9" t="s">
        <v>131</v>
      </c>
      <c r="E654" s="9" t="s">
        <v>621</v>
      </c>
      <c r="F654" s="9" t="s">
        <v>109</v>
      </c>
      <c r="G654" s="12">
        <v>8155.3140999999996</v>
      </c>
      <c r="H654" s="12">
        <v>8155.3140999999996</v>
      </c>
      <c r="I654" s="12">
        <f t="shared" si="29"/>
        <v>100</v>
      </c>
    </row>
    <row r="655" spans="1:27" ht="63" x14ac:dyDescent="0.25">
      <c r="A655" s="16" t="s">
        <v>622</v>
      </c>
      <c r="B655" s="9" t="s">
        <v>505</v>
      </c>
      <c r="C655" s="9" t="s">
        <v>285</v>
      </c>
      <c r="D655" s="9" t="s">
        <v>131</v>
      </c>
      <c r="E655" s="9" t="s">
        <v>623</v>
      </c>
      <c r="F655" s="9"/>
      <c r="G655" s="12">
        <v>10395.907519999999</v>
      </c>
      <c r="H655" s="12">
        <f>H656+H659</f>
        <v>8753.9145800000006</v>
      </c>
      <c r="I655" s="12">
        <f t="shared" si="29"/>
        <v>84.205391046033483</v>
      </c>
    </row>
    <row r="656" spans="1:27" ht="78.75" x14ac:dyDescent="0.25">
      <c r="A656" s="16" t="s">
        <v>624</v>
      </c>
      <c r="B656" s="9" t="s">
        <v>505</v>
      </c>
      <c r="C656" s="9" t="s">
        <v>285</v>
      </c>
      <c r="D656" s="9" t="s">
        <v>131</v>
      </c>
      <c r="E656" s="9" t="s">
        <v>625</v>
      </c>
      <c r="F656" s="9"/>
      <c r="G656" s="12">
        <v>9833.655999999999</v>
      </c>
      <c r="H656" s="12">
        <f>H657+H658</f>
        <v>8191.6630599999999</v>
      </c>
      <c r="I656" s="12">
        <f t="shared" si="29"/>
        <v>83.302314622354089</v>
      </c>
    </row>
    <row r="657" spans="1:9" ht="94.5" x14ac:dyDescent="0.25">
      <c r="A657" s="16" t="s">
        <v>626</v>
      </c>
      <c r="B657" s="9" t="s">
        <v>505</v>
      </c>
      <c r="C657" s="9" t="s">
        <v>285</v>
      </c>
      <c r="D657" s="9" t="s">
        <v>131</v>
      </c>
      <c r="E657" s="9" t="s">
        <v>625</v>
      </c>
      <c r="F657" s="9" t="s">
        <v>627</v>
      </c>
      <c r="G657" s="12">
        <v>5100.8224</v>
      </c>
      <c r="H657" s="12">
        <v>4861.55998</v>
      </c>
      <c r="I657" s="12">
        <f t="shared" si="29"/>
        <v>95.309336392500157</v>
      </c>
    </row>
    <row r="658" spans="1:9" ht="94.5" x14ac:dyDescent="0.25">
      <c r="A658" s="16" t="s">
        <v>628</v>
      </c>
      <c r="B658" s="9" t="s">
        <v>505</v>
      </c>
      <c r="C658" s="9" t="s">
        <v>285</v>
      </c>
      <c r="D658" s="9" t="s">
        <v>131</v>
      </c>
      <c r="E658" s="9" t="s">
        <v>625</v>
      </c>
      <c r="F658" s="9" t="s">
        <v>629</v>
      </c>
      <c r="G658" s="12">
        <v>4732.8335999999999</v>
      </c>
      <c r="H658" s="12">
        <v>3330.1030799999999</v>
      </c>
      <c r="I658" s="12">
        <f t="shared" si="29"/>
        <v>70.361719034449038</v>
      </c>
    </row>
    <row r="659" spans="1:9" ht="63" x14ac:dyDescent="0.25">
      <c r="A659" s="16" t="s">
        <v>630</v>
      </c>
      <c r="B659" s="9" t="s">
        <v>505</v>
      </c>
      <c r="C659" s="9" t="s">
        <v>285</v>
      </c>
      <c r="D659" s="9" t="s">
        <v>131</v>
      </c>
      <c r="E659" s="9" t="s">
        <v>631</v>
      </c>
      <c r="F659" s="9"/>
      <c r="G659" s="12">
        <v>562.25152000000003</v>
      </c>
      <c r="H659" s="12">
        <f>H660</f>
        <v>562.25152000000003</v>
      </c>
      <c r="I659" s="12">
        <f t="shared" si="29"/>
        <v>100</v>
      </c>
    </row>
    <row r="660" spans="1:9" ht="78.75" x14ac:dyDescent="0.25">
      <c r="A660" s="16" t="s">
        <v>632</v>
      </c>
      <c r="B660" s="9" t="s">
        <v>505</v>
      </c>
      <c r="C660" s="9" t="s">
        <v>285</v>
      </c>
      <c r="D660" s="9" t="s">
        <v>131</v>
      </c>
      <c r="E660" s="9" t="s">
        <v>631</v>
      </c>
      <c r="F660" s="9" t="s">
        <v>633</v>
      </c>
      <c r="G660" s="12">
        <v>562.25152000000003</v>
      </c>
      <c r="H660" s="12">
        <v>562.25152000000003</v>
      </c>
      <c r="I660" s="12">
        <f t="shared" si="29"/>
        <v>100</v>
      </c>
    </row>
    <row r="661" spans="1:9" ht="78.75" x14ac:dyDescent="0.25">
      <c r="A661" s="16" t="s">
        <v>365</v>
      </c>
      <c r="B661" s="9" t="s">
        <v>505</v>
      </c>
      <c r="C661" s="9" t="s">
        <v>285</v>
      </c>
      <c r="D661" s="9" t="s">
        <v>131</v>
      </c>
      <c r="E661" s="9" t="s">
        <v>366</v>
      </c>
      <c r="F661" s="9"/>
      <c r="G661" s="12">
        <v>2357.24199</v>
      </c>
      <c r="H661" s="12">
        <f t="shared" ref="H661:H663" si="30">H662</f>
        <v>2357.24199</v>
      </c>
      <c r="I661" s="12">
        <f t="shared" si="29"/>
        <v>100</v>
      </c>
    </row>
    <row r="662" spans="1:9" ht="47.25" x14ac:dyDescent="0.25">
      <c r="A662" s="16" t="s">
        <v>95</v>
      </c>
      <c r="B662" s="9" t="s">
        <v>505</v>
      </c>
      <c r="C662" s="9" t="s">
        <v>285</v>
      </c>
      <c r="D662" s="9" t="s">
        <v>131</v>
      </c>
      <c r="E662" s="9" t="s">
        <v>375</v>
      </c>
      <c r="F662" s="9"/>
      <c r="G662" s="12">
        <v>2357.24199</v>
      </c>
      <c r="H662" s="12">
        <f t="shared" si="30"/>
        <v>2357.24199</v>
      </c>
      <c r="I662" s="12">
        <f t="shared" si="29"/>
        <v>100</v>
      </c>
    </row>
    <row r="663" spans="1:9" ht="63" x14ac:dyDescent="0.25">
      <c r="A663" s="16" t="s">
        <v>376</v>
      </c>
      <c r="B663" s="9" t="s">
        <v>505</v>
      </c>
      <c r="C663" s="9" t="s">
        <v>285</v>
      </c>
      <c r="D663" s="9" t="s">
        <v>131</v>
      </c>
      <c r="E663" s="9" t="s">
        <v>501</v>
      </c>
      <c r="F663" s="9"/>
      <c r="G663" s="12">
        <v>2357.24199</v>
      </c>
      <c r="H663" s="12">
        <f t="shared" si="30"/>
        <v>2357.24199</v>
      </c>
      <c r="I663" s="12">
        <f t="shared" si="29"/>
        <v>100</v>
      </c>
    </row>
    <row r="664" spans="1:9" ht="78.75" x14ac:dyDescent="0.25">
      <c r="A664" s="16" t="s">
        <v>634</v>
      </c>
      <c r="B664" s="9" t="s">
        <v>505</v>
      </c>
      <c r="C664" s="9" t="s">
        <v>285</v>
      </c>
      <c r="D664" s="9" t="s">
        <v>131</v>
      </c>
      <c r="E664" s="9" t="s">
        <v>635</v>
      </c>
      <c r="F664" s="9"/>
      <c r="G664" s="12">
        <v>2357.24199</v>
      </c>
      <c r="H664" s="12">
        <f>H665+H666</f>
        <v>2357.24199</v>
      </c>
      <c r="I664" s="12">
        <f t="shared" si="29"/>
        <v>100</v>
      </c>
    </row>
    <row r="665" spans="1:9" ht="63" x14ac:dyDescent="0.25">
      <c r="A665" s="16" t="s">
        <v>261</v>
      </c>
      <c r="B665" s="9" t="s">
        <v>505</v>
      </c>
      <c r="C665" s="9" t="s">
        <v>285</v>
      </c>
      <c r="D665" s="9" t="s">
        <v>131</v>
      </c>
      <c r="E665" s="9" t="s">
        <v>635</v>
      </c>
      <c r="F665" s="9" t="s">
        <v>262</v>
      </c>
      <c r="G665" s="12">
        <v>62.595999999999997</v>
      </c>
      <c r="H665" s="12">
        <v>62.595999999999997</v>
      </c>
      <c r="I665" s="12">
        <f t="shared" si="29"/>
        <v>100</v>
      </c>
    </row>
    <row r="666" spans="1:9" ht="63" x14ac:dyDescent="0.25">
      <c r="A666" s="19" t="s">
        <v>421</v>
      </c>
      <c r="B666" s="9" t="s">
        <v>505</v>
      </c>
      <c r="C666" s="9" t="s">
        <v>285</v>
      </c>
      <c r="D666" s="9" t="s">
        <v>131</v>
      </c>
      <c r="E666" s="9" t="s">
        <v>635</v>
      </c>
      <c r="F666" s="9" t="s">
        <v>422</v>
      </c>
      <c r="G666" s="12">
        <v>2294.64599</v>
      </c>
      <c r="H666" s="12">
        <v>2294.64599</v>
      </c>
      <c r="I666" s="12">
        <f t="shared" si="29"/>
        <v>100</v>
      </c>
    </row>
    <row r="667" spans="1:9" x14ac:dyDescent="0.25">
      <c r="A667" s="16" t="s">
        <v>389</v>
      </c>
      <c r="B667" s="9" t="s">
        <v>505</v>
      </c>
      <c r="C667" s="9" t="s">
        <v>285</v>
      </c>
      <c r="D667" s="9" t="s">
        <v>390</v>
      </c>
      <c r="E667" s="9"/>
      <c r="F667" s="9"/>
      <c r="G667" s="12">
        <v>80844.175049999991</v>
      </c>
      <c r="H667" s="12">
        <f>H668</f>
        <v>80453.569799999997</v>
      </c>
      <c r="I667" s="12">
        <f t="shared" si="29"/>
        <v>99.516841813577273</v>
      </c>
    </row>
    <row r="668" spans="1:9" ht="63" x14ac:dyDescent="0.25">
      <c r="A668" s="16" t="s">
        <v>391</v>
      </c>
      <c r="B668" s="9" t="s">
        <v>505</v>
      </c>
      <c r="C668" s="9" t="s">
        <v>285</v>
      </c>
      <c r="D668" s="9" t="s">
        <v>390</v>
      </c>
      <c r="E668" s="9" t="s">
        <v>392</v>
      </c>
      <c r="F668" s="9"/>
      <c r="G668" s="12">
        <v>80844.175049999991</v>
      </c>
      <c r="H668" s="12">
        <f>H669+H685+H707+H703</f>
        <v>80453.569799999997</v>
      </c>
      <c r="I668" s="12">
        <f t="shared" si="29"/>
        <v>99.516841813577273</v>
      </c>
    </row>
    <row r="669" spans="1:9" ht="78.75" x14ac:dyDescent="0.25">
      <c r="A669" s="16" t="s">
        <v>636</v>
      </c>
      <c r="B669" s="9" t="s">
        <v>505</v>
      </c>
      <c r="C669" s="9" t="s">
        <v>285</v>
      </c>
      <c r="D669" s="9" t="s">
        <v>390</v>
      </c>
      <c r="E669" s="9" t="s">
        <v>637</v>
      </c>
      <c r="F669" s="9"/>
      <c r="G669" s="12">
        <v>18929.649309999997</v>
      </c>
      <c r="H669" s="12">
        <f>H670+H681+H683</f>
        <v>18679.732719999996</v>
      </c>
      <c r="I669" s="12">
        <f t="shared" si="29"/>
        <v>98.679761120202173</v>
      </c>
    </row>
    <row r="670" spans="1:9" ht="63" x14ac:dyDescent="0.25">
      <c r="A670" s="16" t="s">
        <v>638</v>
      </c>
      <c r="B670" s="9" t="s">
        <v>505</v>
      </c>
      <c r="C670" s="9" t="s">
        <v>285</v>
      </c>
      <c r="D670" s="9" t="s">
        <v>390</v>
      </c>
      <c r="E670" s="9" t="s">
        <v>639</v>
      </c>
      <c r="F670" s="9"/>
      <c r="G670" s="12">
        <v>18772.009309999998</v>
      </c>
      <c r="H670" s="12">
        <f>H671+H676</f>
        <v>18522.092719999997</v>
      </c>
      <c r="I670" s="12">
        <f t="shared" si="29"/>
        <v>98.668674269904244</v>
      </c>
    </row>
    <row r="671" spans="1:9" ht="63" x14ac:dyDescent="0.25">
      <c r="A671" s="16" t="s">
        <v>640</v>
      </c>
      <c r="B671" s="9" t="s">
        <v>505</v>
      </c>
      <c r="C671" s="9" t="s">
        <v>285</v>
      </c>
      <c r="D671" s="9" t="s">
        <v>390</v>
      </c>
      <c r="E671" s="9" t="s">
        <v>641</v>
      </c>
      <c r="F671" s="9"/>
      <c r="G671" s="12">
        <v>17922.299309999999</v>
      </c>
      <c r="H671" s="12">
        <f>H672</f>
        <v>17672.382719999998</v>
      </c>
      <c r="I671" s="12">
        <f t="shared" si="29"/>
        <v>98.60555509269642</v>
      </c>
    </row>
    <row r="672" spans="1:9" ht="31.5" x14ac:dyDescent="0.25">
      <c r="A672" s="16" t="s">
        <v>46</v>
      </c>
      <c r="B672" s="9" t="s">
        <v>505</v>
      </c>
      <c r="C672" s="9" t="s">
        <v>285</v>
      </c>
      <c r="D672" s="9" t="s">
        <v>390</v>
      </c>
      <c r="E672" s="9" t="s">
        <v>641</v>
      </c>
      <c r="F672" s="9" t="s">
        <v>47</v>
      </c>
      <c r="G672" s="12">
        <v>17922.299309999999</v>
      </c>
      <c r="H672" s="12">
        <f>H673+H674+H675</f>
        <v>17672.382719999998</v>
      </c>
      <c r="I672" s="12">
        <f t="shared" si="29"/>
        <v>98.60555509269642</v>
      </c>
    </row>
    <row r="673" spans="1:9" x14ac:dyDescent="0.25">
      <c r="A673" s="16" t="s">
        <v>24</v>
      </c>
      <c r="B673" s="9" t="s">
        <v>505</v>
      </c>
      <c r="C673" s="9" t="s">
        <v>285</v>
      </c>
      <c r="D673" s="9" t="s">
        <v>390</v>
      </c>
      <c r="E673" s="9" t="s">
        <v>641</v>
      </c>
      <c r="F673" s="9" t="s">
        <v>25</v>
      </c>
      <c r="G673" s="12">
        <v>13350.46</v>
      </c>
      <c r="H673" s="12">
        <v>13350.46</v>
      </c>
      <c r="I673" s="12">
        <f t="shared" si="29"/>
        <v>100</v>
      </c>
    </row>
    <row r="674" spans="1:9" ht="31.5" x14ac:dyDescent="0.25">
      <c r="A674" s="16" t="s">
        <v>26</v>
      </c>
      <c r="B674" s="9" t="s">
        <v>505</v>
      </c>
      <c r="C674" s="9" t="s">
        <v>285</v>
      </c>
      <c r="D674" s="9" t="s">
        <v>390</v>
      </c>
      <c r="E674" s="9" t="s">
        <v>641</v>
      </c>
      <c r="F674" s="9" t="s">
        <v>27</v>
      </c>
      <c r="G674" s="12">
        <v>540</v>
      </c>
      <c r="H674" s="12">
        <v>439.911</v>
      </c>
      <c r="I674" s="12">
        <f t="shared" si="29"/>
        <v>81.465000000000003</v>
      </c>
    </row>
    <row r="675" spans="1:9" ht="63" x14ac:dyDescent="0.25">
      <c r="A675" s="16" t="s">
        <v>28</v>
      </c>
      <c r="B675" s="9" t="s">
        <v>505</v>
      </c>
      <c r="C675" s="9" t="s">
        <v>285</v>
      </c>
      <c r="D675" s="9" t="s">
        <v>390</v>
      </c>
      <c r="E675" s="9" t="s">
        <v>641</v>
      </c>
      <c r="F675" s="9" t="s">
        <v>29</v>
      </c>
      <c r="G675" s="12">
        <v>4031.8393099999998</v>
      </c>
      <c r="H675" s="12">
        <v>3882.01172</v>
      </c>
      <c r="I675" s="12">
        <f t="shared" si="29"/>
        <v>96.283889845798441</v>
      </c>
    </row>
    <row r="676" spans="1:9" ht="63" x14ac:dyDescent="0.25">
      <c r="A676" s="16" t="s">
        <v>642</v>
      </c>
      <c r="B676" s="9" t="s">
        <v>505</v>
      </c>
      <c r="C676" s="9" t="s">
        <v>285</v>
      </c>
      <c r="D676" s="9" t="s">
        <v>390</v>
      </c>
      <c r="E676" s="9" t="s">
        <v>643</v>
      </c>
      <c r="F676" s="9"/>
      <c r="G676" s="12">
        <v>849.71</v>
      </c>
      <c r="H676" s="12">
        <f>H677+H679</f>
        <v>849.71</v>
      </c>
      <c r="I676" s="12">
        <f t="shared" si="29"/>
        <v>100</v>
      </c>
    </row>
    <row r="677" spans="1:9" ht="31.5" x14ac:dyDescent="0.25">
      <c r="A677" s="16" t="s">
        <v>46</v>
      </c>
      <c r="B677" s="9" t="s">
        <v>505</v>
      </c>
      <c r="C677" s="9" t="s">
        <v>285</v>
      </c>
      <c r="D677" s="9" t="s">
        <v>390</v>
      </c>
      <c r="E677" s="9" t="s">
        <v>643</v>
      </c>
      <c r="F677" s="9" t="s">
        <v>47</v>
      </c>
      <c r="G677" s="12">
        <v>49.75</v>
      </c>
      <c r="H677" s="12">
        <f>H678</f>
        <v>49.75</v>
      </c>
      <c r="I677" s="12">
        <f t="shared" si="29"/>
        <v>100</v>
      </c>
    </row>
    <row r="678" spans="1:9" ht="31.5" x14ac:dyDescent="0.25">
      <c r="A678" s="16" t="s">
        <v>26</v>
      </c>
      <c r="B678" s="9" t="s">
        <v>505</v>
      </c>
      <c r="C678" s="9" t="s">
        <v>285</v>
      </c>
      <c r="D678" s="9" t="s">
        <v>390</v>
      </c>
      <c r="E678" s="9" t="s">
        <v>643</v>
      </c>
      <c r="F678" s="9" t="s">
        <v>27</v>
      </c>
      <c r="G678" s="12">
        <v>49.75</v>
      </c>
      <c r="H678" s="12">
        <v>49.75</v>
      </c>
      <c r="I678" s="12">
        <f t="shared" si="29"/>
        <v>100</v>
      </c>
    </row>
    <row r="679" spans="1:9" ht="31.5" x14ac:dyDescent="0.25">
      <c r="A679" s="16" t="s">
        <v>50</v>
      </c>
      <c r="B679" s="9" t="s">
        <v>505</v>
      </c>
      <c r="C679" s="9" t="s">
        <v>285</v>
      </c>
      <c r="D679" s="9" t="s">
        <v>390</v>
      </c>
      <c r="E679" s="9" t="s">
        <v>643</v>
      </c>
      <c r="F679" s="9" t="s">
        <v>51</v>
      </c>
      <c r="G679" s="12">
        <v>799.96</v>
      </c>
      <c r="H679" s="12">
        <f>H680</f>
        <v>799.96</v>
      </c>
      <c r="I679" s="12">
        <f t="shared" si="29"/>
        <v>100</v>
      </c>
    </row>
    <row r="680" spans="1:9" x14ac:dyDescent="0.25">
      <c r="A680" s="16" t="s">
        <v>38</v>
      </c>
      <c r="B680" s="9" t="s">
        <v>505</v>
      </c>
      <c r="C680" s="9" t="s">
        <v>285</v>
      </c>
      <c r="D680" s="9" t="s">
        <v>390</v>
      </c>
      <c r="E680" s="9" t="s">
        <v>643</v>
      </c>
      <c r="F680" s="9" t="s">
        <v>39</v>
      </c>
      <c r="G680" s="12">
        <v>799.96</v>
      </c>
      <c r="H680" s="12">
        <v>799.96</v>
      </c>
      <c r="I680" s="12">
        <f t="shared" si="29"/>
        <v>100</v>
      </c>
    </row>
    <row r="681" spans="1:9" ht="63" x14ac:dyDescent="0.25">
      <c r="A681" s="16" t="s">
        <v>644</v>
      </c>
      <c r="B681" s="9" t="s">
        <v>505</v>
      </c>
      <c r="C681" s="9" t="s">
        <v>285</v>
      </c>
      <c r="D681" s="9" t="s">
        <v>390</v>
      </c>
      <c r="E681" s="9" t="s">
        <v>645</v>
      </c>
      <c r="F681" s="9"/>
      <c r="G681" s="12">
        <v>14.6</v>
      </c>
      <c r="H681" s="12">
        <f>H682</f>
        <v>14.6</v>
      </c>
      <c r="I681" s="12">
        <f t="shared" si="29"/>
        <v>100</v>
      </c>
    </row>
    <row r="682" spans="1:9" x14ac:dyDescent="0.25">
      <c r="A682" s="16" t="s">
        <v>38</v>
      </c>
      <c r="B682" s="9" t="s">
        <v>505</v>
      </c>
      <c r="C682" s="9" t="s">
        <v>285</v>
      </c>
      <c r="D682" s="9" t="s">
        <v>390</v>
      </c>
      <c r="E682" s="9" t="s">
        <v>645</v>
      </c>
      <c r="F682" s="9" t="s">
        <v>39</v>
      </c>
      <c r="G682" s="12">
        <v>14.6</v>
      </c>
      <c r="H682" s="12">
        <v>14.6</v>
      </c>
      <c r="I682" s="12">
        <f t="shared" si="29"/>
        <v>100</v>
      </c>
    </row>
    <row r="683" spans="1:9" ht="78.75" x14ac:dyDescent="0.25">
      <c r="A683" s="16" t="s">
        <v>646</v>
      </c>
      <c r="B683" s="9" t="s">
        <v>505</v>
      </c>
      <c r="C683" s="9" t="s">
        <v>285</v>
      </c>
      <c r="D683" s="9" t="s">
        <v>390</v>
      </c>
      <c r="E683" s="9" t="s">
        <v>647</v>
      </c>
      <c r="F683" s="9"/>
      <c r="G683" s="12">
        <v>143.04</v>
      </c>
      <c r="H683" s="12">
        <f>H684</f>
        <v>143.04</v>
      </c>
      <c r="I683" s="12">
        <f t="shared" si="29"/>
        <v>100</v>
      </c>
    </row>
    <row r="684" spans="1:9" ht="31.5" x14ac:dyDescent="0.25">
      <c r="A684" s="16" t="s">
        <v>56</v>
      </c>
      <c r="B684" s="9" t="s">
        <v>505</v>
      </c>
      <c r="C684" s="9" t="s">
        <v>285</v>
      </c>
      <c r="D684" s="9" t="s">
        <v>390</v>
      </c>
      <c r="E684" s="9" t="s">
        <v>647</v>
      </c>
      <c r="F684" s="9" t="s">
        <v>57</v>
      </c>
      <c r="G684" s="12">
        <v>143.04</v>
      </c>
      <c r="H684" s="12">
        <v>143.04</v>
      </c>
      <c r="I684" s="12">
        <f t="shared" si="29"/>
        <v>100</v>
      </c>
    </row>
    <row r="685" spans="1:9" ht="63" x14ac:dyDescent="0.25">
      <c r="A685" s="16" t="s">
        <v>648</v>
      </c>
      <c r="B685" s="9" t="s">
        <v>505</v>
      </c>
      <c r="C685" s="9" t="s">
        <v>285</v>
      </c>
      <c r="D685" s="9" t="s">
        <v>390</v>
      </c>
      <c r="E685" s="9" t="s">
        <v>649</v>
      </c>
      <c r="F685" s="9"/>
      <c r="G685" s="12">
        <v>43382.040429999994</v>
      </c>
      <c r="H685" s="12">
        <f>H686+H688+H690+H692+H694+H697</f>
        <v>43241.351769999994</v>
      </c>
      <c r="I685" s="12">
        <f t="shared" si="29"/>
        <v>99.675698379777671</v>
      </c>
    </row>
    <row r="686" spans="1:9" ht="94.5" x14ac:dyDescent="0.25">
      <c r="A686" s="16" t="s">
        <v>650</v>
      </c>
      <c r="B686" s="9" t="s">
        <v>505</v>
      </c>
      <c r="C686" s="9" t="s">
        <v>285</v>
      </c>
      <c r="D686" s="9" t="s">
        <v>390</v>
      </c>
      <c r="E686" s="9" t="s">
        <v>651</v>
      </c>
      <c r="F686" s="9"/>
      <c r="G686" s="12">
        <v>15704.11354</v>
      </c>
      <c r="H686" s="12">
        <f>H687</f>
        <v>15704.11354</v>
      </c>
      <c r="I686" s="12">
        <f t="shared" si="29"/>
        <v>100</v>
      </c>
    </row>
    <row r="687" spans="1:9" ht="63" x14ac:dyDescent="0.25">
      <c r="A687" s="16" t="s">
        <v>261</v>
      </c>
      <c r="B687" s="9" t="s">
        <v>505</v>
      </c>
      <c r="C687" s="9" t="s">
        <v>285</v>
      </c>
      <c r="D687" s="9" t="s">
        <v>390</v>
      </c>
      <c r="E687" s="9" t="s">
        <v>651</v>
      </c>
      <c r="F687" s="9" t="s">
        <v>262</v>
      </c>
      <c r="G687" s="12">
        <v>15704.11354</v>
      </c>
      <c r="H687" s="12">
        <v>15704.11354</v>
      </c>
      <c r="I687" s="12">
        <f t="shared" ref="I687:I747" si="31">H687/G687*100</f>
        <v>100</v>
      </c>
    </row>
    <row r="688" spans="1:9" ht="94.5" x14ac:dyDescent="0.25">
      <c r="A688" s="16" t="s">
        <v>652</v>
      </c>
      <c r="B688" s="9" t="s">
        <v>505</v>
      </c>
      <c r="C688" s="9" t="s">
        <v>285</v>
      </c>
      <c r="D688" s="9" t="s">
        <v>390</v>
      </c>
      <c r="E688" s="9" t="s">
        <v>653</v>
      </c>
      <c r="F688" s="9"/>
      <c r="G688" s="12">
        <v>697.78332</v>
      </c>
      <c r="H688" s="12">
        <f>H689</f>
        <v>697.78332</v>
      </c>
      <c r="I688" s="12">
        <f t="shared" si="31"/>
        <v>100</v>
      </c>
    </row>
    <row r="689" spans="1:11" ht="63" x14ac:dyDescent="0.25">
      <c r="A689" s="16" t="s">
        <v>261</v>
      </c>
      <c r="B689" s="9" t="s">
        <v>505</v>
      </c>
      <c r="C689" s="9" t="s">
        <v>285</v>
      </c>
      <c r="D689" s="9" t="s">
        <v>390</v>
      </c>
      <c r="E689" s="9" t="s">
        <v>653</v>
      </c>
      <c r="F689" s="9" t="s">
        <v>262</v>
      </c>
      <c r="G689" s="12">
        <v>697.78332</v>
      </c>
      <c r="H689" s="12">
        <v>697.78332</v>
      </c>
      <c r="I689" s="12">
        <f t="shared" si="31"/>
        <v>100</v>
      </c>
    </row>
    <row r="690" spans="1:11" ht="94.5" x14ac:dyDescent="0.25">
      <c r="A690" s="16" t="s">
        <v>654</v>
      </c>
      <c r="B690" s="9" t="s">
        <v>505</v>
      </c>
      <c r="C690" s="9" t="s">
        <v>285</v>
      </c>
      <c r="D690" s="9" t="s">
        <v>390</v>
      </c>
      <c r="E690" s="9" t="s">
        <v>655</v>
      </c>
      <c r="F690" s="9"/>
      <c r="G690" s="12">
        <v>2638</v>
      </c>
      <c r="H690" s="12">
        <f>H691</f>
        <v>2638</v>
      </c>
      <c r="I690" s="12">
        <f t="shared" si="31"/>
        <v>100</v>
      </c>
    </row>
    <row r="691" spans="1:11" ht="63" x14ac:dyDescent="0.25">
      <c r="A691" s="16" t="s">
        <v>261</v>
      </c>
      <c r="B691" s="9" t="s">
        <v>505</v>
      </c>
      <c r="C691" s="9" t="s">
        <v>285</v>
      </c>
      <c r="D691" s="9" t="s">
        <v>390</v>
      </c>
      <c r="E691" s="9" t="s">
        <v>655</v>
      </c>
      <c r="F691" s="9" t="s">
        <v>262</v>
      </c>
      <c r="G691" s="12">
        <v>2638</v>
      </c>
      <c r="H691" s="12">
        <v>2638</v>
      </c>
      <c r="I691" s="12">
        <f t="shared" si="31"/>
        <v>100</v>
      </c>
    </row>
    <row r="692" spans="1:11" ht="126" x14ac:dyDescent="0.25">
      <c r="A692" s="19" t="s">
        <v>656</v>
      </c>
      <c r="B692" s="14" t="s">
        <v>505</v>
      </c>
      <c r="C692" s="9" t="s">
        <v>285</v>
      </c>
      <c r="D692" s="9" t="s">
        <v>390</v>
      </c>
      <c r="E692" s="9" t="s">
        <v>657</v>
      </c>
      <c r="F692" s="9"/>
      <c r="G692" s="12">
        <v>20</v>
      </c>
      <c r="H692" s="12">
        <f>H693</f>
        <v>20</v>
      </c>
      <c r="I692" s="12">
        <f t="shared" si="31"/>
        <v>100</v>
      </c>
    </row>
    <row r="693" spans="1:11" ht="63" x14ac:dyDescent="0.25">
      <c r="A693" s="19" t="s">
        <v>261</v>
      </c>
      <c r="B693" s="14" t="s">
        <v>505</v>
      </c>
      <c r="C693" s="9" t="s">
        <v>285</v>
      </c>
      <c r="D693" s="9" t="s">
        <v>390</v>
      </c>
      <c r="E693" s="9" t="s">
        <v>657</v>
      </c>
      <c r="F693" s="9" t="s">
        <v>262</v>
      </c>
      <c r="G693" s="12">
        <v>20</v>
      </c>
      <c r="H693" s="12">
        <v>20</v>
      </c>
      <c r="I693" s="12">
        <f t="shared" si="31"/>
        <v>100</v>
      </c>
    </row>
    <row r="694" spans="1:11" ht="78.75" x14ac:dyDescent="0.25">
      <c r="A694" s="19" t="s">
        <v>658</v>
      </c>
      <c r="B694" s="14" t="s">
        <v>505</v>
      </c>
      <c r="C694" s="9" t="s">
        <v>285</v>
      </c>
      <c r="D694" s="9" t="s">
        <v>390</v>
      </c>
      <c r="E694" s="9" t="s">
        <v>659</v>
      </c>
      <c r="F694" s="9"/>
      <c r="G694" s="12">
        <v>19404.747599999999</v>
      </c>
      <c r="H694" s="12">
        <f>H695+H696</f>
        <v>19404.747599999999</v>
      </c>
      <c r="I694" s="12">
        <f t="shared" si="31"/>
        <v>100</v>
      </c>
    </row>
    <row r="695" spans="1:11" x14ac:dyDescent="0.25">
      <c r="A695" s="19" t="s">
        <v>24</v>
      </c>
      <c r="B695" s="14" t="s">
        <v>505</v>
      </c>
      <c r="C695" s="9" t="s">
        <v>285</v>
      </c>
      <c r="D695" s="9" t="s">
        <v>390</v>
      </c>
      <c r="E695" s="9" t="s">
        <v>659</v>
      </c>
      <c r="F695" s="9" t="s">
        <v>114</v>
      </c>
      <c r="G695" s="12">
        <v>14903.8</v>
      </c>
      <c r="H695" s="12">
        <v>14903.8</v>
      </c>
      <c r="I695" s="12">
        <f t="shared" si="31"/>
        <v>100</v>
      </c>
    </row>
    <row r="696" spans="1:11" ht="63" x14ac:dyDescent="0.25">
      <c r="A696" s="19" t="s">
        <v>115</v>
      </c>
      <c r="B696" s="14" t="s">
        <v>505</v>
      </c>
      <c r="C696" s="9" t="s">
        <v>285</v>
      </c>
      <c r="D696" s="9" t="s">
        <v>390</v>
      </c>
      <c r="E696" s="9" t="s">
        <v>659</v>
      </c>
      <c r="F696" s="9" t="s">
        <v>116</v>
      </c>
      <c r="G696" s="12">
        <v>4500.9476000000004</v>
      </c>
      <c r="H696" s="12">
        <v>4500.9476000000004</v>
      </c>
      <c r="I696" s="12">
        <f t="shared" si="31"/>
        <v>100</v>
      </c>
    </row>
    <row r="697" spans="1:11" ht="78.75" x14ac:dyDescent="0.25">
      <c r="A697" s="19" t="s">
        <v>660</v>
      </c>
      <c r="B697" s="14" t="s">
        <v>505</v>
      </c>
      <c r="C697" s="9" t="s">
        <v>285</v>
      </c>
      <c r="D697" s="9" t="s">
        <v>390</v>
      </c>
      <c r="E697" s="9" t="s">
        <v>661</v>
      </c>
      <c r="F697" s="9"/>
      <c r="G697" s="12">
        <v>4917.3959699999996</v>
      </c>
      <c r="H697" s="12">
        <f>H698+H699+H700+H701+H702</f>
        <v>4776.7073099999998</v>
      </c>
      <c r="I697" s="12">
        <f t="shared" si="31"/>
        <v>97.138960115103373</v>
      </c>
    </row>
    <row r="698" spans="1:11" x14ac:dyDescent="0.25">
      <c r="A698" s="16" t="s">
        <v>38</v>
      </c>
      <c r="B698" s="14" t="s">
        <v>505</v>
      </c>
      <c r="C698" s="9" t="s">
        <v>285</v>
      </c>
      <c r="D698" s="9" t="s">
        <v>390</v>
      </c>
      <c r="E698" s="9" t="s">
        <v>661</v>
      </c>
      <c r="F698" s="9" t="s">
        <v>39</v>
      </c>
      <c r="G698" s="12">
        <v>4105.7099500000004</v>
      </c>
      <c r="H698" s="12">
        <v>4023.6034</v>
      </c>
      <c r="I698" s="12">
        <f t="shared" si="31"/>
        <v>98.000186301518937</v>
      </c>
    </row>
    <row r="699" spans="1:11" x14ac:dyDescent="0.25">
      <c r="A699" s="19" t="s">
        <v>52</v>
      </c>
      <c r="B699" s="14" t="s">
        <v>505</v>
      </c>
      <c r="C699" s="9" t="s">
        <v>285</v>
      </c>
      <c r="D699" s="9" t="s">
        <v>390</v>
      </c>
      <c r="E699" s="9" t="s">
        <v>661</v>
      </c>
      <c r="F699" s="9" t="s">
        <v>53</v>
      </c>
      <c r="G699" s="12">
        <v>572.35401999999999</v>
      </c>
      <c r="H699" s="12">
        <v>513.77191000000005</v>
      </c>
      <c r="I699" s="12">
        <f t="shared" si="31"/>
        <v>89.764707164981573</v>
      </c>
    </row>
    <row r="700" spans="1:11" x14ac:dyDescent="0.25">
      <c r="A700" s="16" t="s">
        <v>104</v>
      </c>
      <c r="B700" s="14" t="s">
        <v>505</v>
      </c>
      <c r="C700" s="9" t="s">
        <v>285</v>
      </c>
      <c r="D700" s="9" t="s">
        <v>390</v>
      </c>
      <c r="E700" s="9" t="s">
        <v>661</v>
      </c>
      <c r="F700" s="9" t="s">
        <v>105</v>
      </c>
      <c r="G700" s="12">
        <v>189.7</v>
      </c>
      <c r="H700" s="12">
        <v>189.7</v>
      </c>
      <c r="I700" s="12">
        <f t="shared" si="31"/>
        <v>100</v>
      </c>
    </row>
    <row r="701" spans="1:11" ht="31.5" x14ac:dyDescent="0.25">
      <c r="A701" s="16" t="s">
        <v>56</v>
      </c>
      <c r="B701" s="14" t="s">
        <v>505</v>
      </c>
      <c r="C701" s="9" t="s">
        <v>285</v>
      </c>
      <c r="D701" s="9" t="s">
        <v>390</v>
      </c>
      <c r="E701" s="9" t="s">
        <v>661</v>
      </c>
      <c r="F701" s="9" t="s">
        <v>57</v>
      </c>
      <c r="G701" s="12">
        <v>12.46</v>
      </c>
      <c r="H701" s="12">
        <v>12.46</v>
      </c>
      <c r="I701" s="12">
        <f t="shared" si="31"/>
        <v>100</v>
      </c>
    </row>
    <row r="702" spans="1:11" x14ac:dyDescent="0.25">
      <c r="A702" s="16" t="s">
        <v>58</v>
      </c>
      <c r="B702" s="14" t="s">
        <v>505</v>
      </c>
      <c r="C702" s="9" t="s">
        <v>285</v>
      </c>
      <c r="D702" s="9" t="s">
        <v>390</v>
      </c>
      <c r="E702" s="9" t="s">
        <v>661</v>
      </c>
      <c r="F702" s="9" t="s">
        <v>59</v>
      </c>
      <c r="G702" s="12">
        <v>37.171999999999997</v>
      </c>
      <c r="H702" s="12">
        <v>37.171999999999997</v>
      </c>
      <c r="I702" s="12">
        <f t="shared" si="31"/>
        <v>100</v>
      </c>
    </row>
    <row r="703" spans="1:11" customFormat="1" ht="173.25" x14ac:dyDescent="0.25">
      <c r="A703" s="20" t="s">
        <v>662</v>
      </c>
      <c r="B703" s="9" t="s">
        <v>505</v>
      </c>
      <c r="C703" s="9" t="s">
        <v>285</v>
      </c>
      <c r="D703" s="9" t="s">
        <v>390</v>
      </c>
      <c r="E703" s="9" t="s">
        <v>663</v>
      </c>
      <c r="F703" s="9"/>
      <c r="G703" s="12">
        <v>5343.2999999999993</v>
      </c>
      <c r="H703" s="18">
        <f>H706+H704+H705</f>
        <v>5343.2999999999993</v>
      </c>
      <c r="I703" s="18">
        <f t="shared" si="31"/>
        <v>100</v>
      </c>
      <c r="J703" s="2"/>
      <c r="K703" s="2"/>
    </row>
    <row r="704" spans="1:11" customFormat="1" x14ac:dyDescent="0.25">
      <c r="A704" s="19" t="s">
        <v>24</v>
      </c>
      <c r="B704" s="9" t="s">
        <v>505</v>
      </c>
      <c r="C704" s="9" t="s">
        <v>285</v>
      </c>
      <c r="D704" s="9" t="s">
        <v>390</v>
      </c>
      <c r="E704" s="9" t="s">
        <v>663</v>
      </c>
      <c r="F704" s="9" t="s">
        <v>114</v>
      </c>
      <c r="G704" s="12">
        <v>2593.9330799999998</v>
      </c>
      <c r="H704" s="12">
        <v>2593.9330799999998</v>
      </c>
      <c r="I704" s="18">
        <f t="shared" si="31"/>
        <v>100</v>
      </c>
      <c r="J704" s="2"/>
      <c r="K704" s="2"/>
    </row>
    <row r="705" spans="1:11" customFormat="1" ht="63" x14ac:dyDescent="0.25">
      <c r="A705" s="19" t="s">
        <v>115</v>
      </c>
      <c r="B705" s="9" t="s">
        <v>505</v>
      </c>
      <c r="C705" s="9" t="s">
        <v>285</v>
      </c>
      <c r="D705" s="9" t="s">
        <v>390</v>
      </c>
      <c r="E705" s="9" t="s">
        <v>663</v>
      </c>
      <c r="F705" s="9" t="s">
        <v>116</v>
      </c>
      <c r="G705" s="12">
        <v>580.07726000000002</v>
      </c>
      <c r="H705" s="12">
        <v>580.07726000000002</v>
      </c>
      <c r="I705" s="18">
        <f t="shared" si="31"/>
        <v>100</v>
      </c>
      <c r="J705" s="2"/>
      <c r="K705" s="2"/>
    </row>
    <row r="706" spans="1:11" customFormat="1" ht="63" x14ac:dyDescent="0.25">
      <c r="A706" s="16" t="s">
        <v>261</v>
      </c>
      <c r="B706" s="9" t="s">
        <v>505</v>
      </c>
      <c r="C706" s="9" t="s">
        <v>285</v>
      </c>
      <c r="D706" s="9" t="s">
        <v>390</v>
      </c>
      <c r="E706" s="9" t="s">
        <v>663</v>
      </c>
      <c r="F706" s="9" t="s">
        <v>262</v>
      </c>
      <c r="G706" s="12">
        <v>2169.2896599999999</v>
      </c>
      <c r="H706" s="12">
        <v>2169.2896599999999</v>
      </c>
      <c r="I706" s="12">
        <f t="shared" si="31"/>
        <v>100</v>
      </c>
      <c r="J706" s="2"/>
      <c r="K706" s="2"/>
    </row>
    <row r="707" spans="1:11" customFormat="1" ht="31.5" x14ac:dyDescent="0.25">
      <c r="A707" s="20" t="s">
        <v>393</v>
      </c>
      <c r="B707" s="14" t="s">
        <v>505</v>
      </c>
      <c r="C707" s="9" t="s">
        <v>285</v>
      </c>
      <c r="D707" s="9" t="s">
        <v>390</v>
      </c>
      <c r="E707" s="9" t="s">
        <v>394</v>
      </c>
      <c r="F707" s="9"/>
      <c r="G707" s="12">
        <v>13189.185309999999</v>
      </c>
      <c r="H707" s="18">
        <f>H708+H711</f>
        <v>13189.185309999999</v>
      </c>
      <c r="I707" s="18">
        <f t="shared" si="31"/>
        <v>100</v>
      </c>
      <c r="J707" s="2"/>
      <c r="K707" s="2"/>
    </row>
    <row r="708" spans="1:11" customFormat="1" ht="47.25" x14ac:dyDescent="0.25">
      <c r="A708" s="20" t="s">
        <v>664</v>
      </c>
      <c r="B708" s="14" t="s">
        <v>505</v>
      </c>
      <c r="C708" s="9" t="s">
        <v>285</v>
      </c>
      <c r="D708" s="9" t="s">
        <v>390</v>
      </c>
      <c r="E708" s="9" t="s">
        <v>665</v>
      </c>
      <c r="F708" s="9"/>
      <c r="G708" s="12">
        <v>2315.9549999999999</v>
      </c>
      <c r="H708" s="18">
        <f>H709+H710</f>
        <v>2315.9549999999999</v>
      </c>
      <c r="I708" s="18">
        <f t="shared" si="31"/>
        <v>100</v>
      </c>
      <c r="J708" s="2"/>
      <c r="K708" s="2"/>
    </row>
    <row r="709" spans="1:11" customFormat="1" ht="31.5" x14ac:dyDescent="0.25">
      <c r="A709" s="16" t="s">
        <v>355</v>
      </c>
      <c r="B709" s="14" t="s">
        <v>505</v>
      </c>
      <c r="C709" s="9" t="s">
        <v>285</v>
      </c>
      <c r="D709" s="9" t="s">
        <v>390</v>
      </c>
      <c r="E709" s="9" t="s">
        <v>665</v>
      </c>
      <c r="F709" s="9" t="s">
        <v>356</v>
      </c>
      <c r="G709" s="12">
        <v>1156.83</v>
      </c>
      <c r="H709" s="12">
        <v>1156.83</v>
      </c>
      <c r="I709" s="18">
        <f t="shared" si="31"/>
        <v>100</v>
      </c>
      <c r="J709" s="2"/>
      <c r="K709" s="2"/>
    </row>
    <row r="710" spans="1:11" customFormat="1" ht="31.5" x14ac:dyDescent="0.25">
      <c r="A710" s="16" t="s">
        <v>437</v>
      </c>
      <c r="B710" s="14" t="s">
        <v>505</v>
      </c>
      <c r="C710" s="9" t="s">
        <v>285</v>
      </c>
      <c r="D710" s="9" t="s">
        <v>390</v>
      </c>
      <c r="E710" s="9" t="s">
        <v>665</v>
      </c>
      <c r="F710" s="9" t="s">
        <v>438</v>
      </c>
      <c r="G710" s="12">
        <v>1159.125</v>
      </c>
      <c r="H710" s="12">
        <v>1159.125</v>
      </c>
      <c r="I710" s="18">
        <f t="shared" si="31"/>
        <v>100</v>
      </c>
      <c r="J710" s="2"/>
      <c r="K710" s="2"/>
    </row>
    <row r="711" spans="1:11" customFormat="1" ht="63" x14ac:dyDescent="0.25">
      <c r="A711" s="20" t="s">
        <v>395</v>
      </c>
      <c r="B711" s="14" t="s">
        <v>505</v>
      </c>
      <c r="C711" s="9" t="s">
        <v>285</v>
      </c>
      <c r="D711" s="9" t="s">
        <v>390</v>
      </c>
      <c r="E711" s="9" t="s">
        <v>396</v>
      </c>
      <c r="F711" s="9"/>
      <c r="G711" s="12">
        <v>10873.230309999999</v>
      </c>
      <c r="H711" s="12">
        <f>H712+H713+H714</f>
        <v>10873.230309999999</v>
      </c>
      <c r="I711" s="18">
        <f t="shared" si="31"/>
        <v>100</v>
      </c>
      <c r="J711" s="2"/>
      <c r="K711" s="2"/>
    </row>
    <row r="712" spans="1:11" customFormat="1" ht="47.25" x14ac:dyDescent="0.25">
      <c r="A712" s="16" t="s">
        <v>243</v>
      </c>
      <c r="B712" s="14" t="s">
        <v>505</v>
      </c>
      <c r="C712" s="9" t="s">
        <v>285</v>
      </c>
      <c r="D712" s="9" t="s">
        <v>390</v>
      </c>
      <c r="E712" s="9" t="s">
        <v>396</v>
      </c>
      <c r="F712" s="9" t="s">
        <v>244</v>
      </c>
      <c r="G712" s="12">
        <v>2961.0303100000001</v>
      </c>
      <c r="H712" s="12">
        <v>2961.0303100000001</v>
      </c>
      <c r="I712" s="18">
        <f t="shared" si="31"/>
        <v>100</v>
      </c>
      <c r="J712" s="2"/>
      <c r="K712" s="4"/>
    </row>
    <row r="713" spans="1:11" customFormat="1" ht="31.5" x14ac:dyDescent="0.25">
      <c r="A713" s="16" t="s">
        <v>355</v>
      </c>
      <c r="B713" s="14" t="s">
        <v>505</v>
      </c>
      <c r="C713" s="9" t="s">
        <v>285</v>
      </c>
      <c r="D713" s="9" t="s">
        <v>390</v>
      </c>
      <c r="E713" s="9" t="s">
        <v>396</v>
      </c>
      <c r="F713" s="9" t="s">
        <v>356</v>
      </c>
      <c r="G713" s="12">
        <v>5076</v>
      </c>
      <c r="H713" s="12">
        <v>5076</v>
      </c>
      <c r="I713" s="18">
        <f t="shared" si="31"/>
        <v>100</v>
      </c>
      <c r="J713" s="2"/>
      <c r="K713" s="2"/>
    </row>
    <row r="714" spans="1:11" customFormat="1" ht="31.5" x14ac:dyDescent="0.25">
      <c r="A714" s="16" t="s">
        <v>437</v>
      </c>
      <c r="B714" s="14" t="s">
        <v>505</v>
      </c>
      <c r="C714" s="9" t="s">
        <v>285</v>
      </c>
      <c r="D714" s="9" t="s">
        <v>390</v>
      </c>
      <c r="E714" s="9" t="s">
        <v>396</v>
      </c>
      <c r="F714" s="9" t="s">
        <v>438</v>
      </c>
      <c r="G714" s="12">
        <v>2836.2</v>
      </c>
      <c r="H714" s="12">
        <v>2836.2</v>
      </c>
      <c r="I714" s="18">
        <f t="shared" si="31"/>
        <v>100</v>
      </c>
      <c r="J714" s="2"/>
      <c r="K714" s="2"/>
    </row>
    <row r="715" spans="1:11" customFormat="1" x14ac:dyDescent="0.25">
      <c r="A715" s="16" t="s">
        <v>230</v>
      </c>
      <c r="B715" s="9" t="s">
        <v>505</v>
      </c>
      <c r="C715" s="9" t="s">
        <v>133</v>
      </c>
      <c r="D715" s="9" t="s">
        <v>17</v>
      </c>
      <c r="E715" s="9"/>
      <c r="F715" s="9"/>
      <c r="G715" s="12">
        <v>17707.599999999999</v>
      </c>
      <c r="H715" s="12">
        <f>H721+H716</f>
        <v>15807.72212</v>
      </c>
      <c r="I715" s="12">
        <f t="shared" si="31"/>
        <v>89.270833540400744</v>
      </c>
      <c r="J715" s="2"/>
      <c r="K715" s="2"/>
    </row>
    <row r="716" spans="1:11" customFormat="1" x14ac:dyDescent="0.25">
      <c r="A716" s="16" t="s">
        <v>236</v>
      </c>
      <c r="B716" s="9" t="s">
        <v>505</v>
      </c>
      <c r="C716" s="9" t="s">
        <v>133</v>
      </c>
      <c r="D716" s="9" t="s">
        <v>131</v>
      </c>
      <c r="E716" s="9"/>
      <c r="F716" s="9"/>
      <c r="G716" s="12">
        <v>30</v>
      </c>
      <c r="H716" s="12">
        <f t="shared" ref="H716:H719" si="32">H717</f>
        <v>30</v>
      </c>
      <c r="I716" s="12">
        <f t="shared" si="31"/>
        <v>100</v>
      </c>
      <c r="J716" s="2"/>
      <c r="K716" s="2"/>
    </row>
    <row r="717" spans="1:11" customFormat="1" ht="78.75" x14ac:dyDescent="0.25">
      <c r="A717" s="16" t="s">
        <v>237</v>
      </c>
      <c r="B717" s="9" t="s">
        <v>505</v>
      </c>
      <c r="C717" s="9" t="s">
        <v>133</v>
      </c>
      <c r="D717" s="9" t="s">
        <v>131</v>
      </c>
      <c r="E717" s="9" t="s">
        <v>238</v>
      </c>
      <c r="F717" s="9"/>
      <c r="G717" s="12">
        <v>30</v>
      </c>
      <c r="H717" s="12">
        <f t="shared" si="32"/>
        <v>30</v>
      </c>
      <c r="I717" s="12">
        <f t="shared" si="31"/>
        <v>100</v>
      </c>
      <c r="J717" s="2"/>
      <c r="K717" s="2"/>
    </row>
    <row r="718" spans="1:11" customFormat="1" ht="78.75" x14ac:dyDescent="0.25">
      <c r="A718" s="16" t="s">
        <v>239</v>
      </c>
      <c r="B718" s="9" t="s">
        <v>505</v>
      </c>
      <c r="C718" s="9" t="s">
        <v>133</v>
      </c>
      <c r="D718" s="9" t="s">
        <v>131</v>
      </c>
      <c r="E718" s="9" t="s">
        <v>240</v>
      </c>
      <c r="F718" s="9"/>
      <c r="G718" s="12">
        <v>30</v>
      </c>
      <c r="H718" s="12">
        <f t="shared" si="32"/>
        <v>30</v>
      </c>
      <c r="I718" s="12">
        <f t="shared" si="31"/>
        <v>100</v>
      </c>
      <c r="J718" s="2"/>
      <c r="K718" s="2"/>
    </row>
    <row r="719" spans="1:11" ht="78.75" x14ac:dyDescent="0.25">
      <c r="A719" s="16" t="s">
        <v>666</v>
      </c>
      <c r="B719" s="9" t="s">
        <v>505</v>
      </c>
      <c r="C719" s="9" t="s">
        <v>133</v>
      </c>
      <c r="D719" s="9" t="s">
        <v>131</v>
      </c>
      <c r="E719" s="9" t="s">
        <v>667</v>
      </c>
      <c r="F719" s="9"/>
      <c r="G719" s="12">
        <v>30</v>
      </c>
      <c r="H719" s="12">
        <f t="shared" si="32"/>
        <v>30</v>
      </c>
      <c r="I719" s="12">
        <f t="shared" si="31"/>
        <v>100</v>
      </c>
    </row>
    <row r="720" spans="1:11" ht="47.25" x14ac:dyDescent="0.25">
      <c r="A720" s="16" t="s">
        <v>243</v>
      </c>
      <c r="B720" s="9" t="s">
        <v>505</v>
      </c>
      <c r="C720" s="9" t="s">
        <v>133</v>
      </c>
      <c r="D720" s="9" t="s">
        <v>131</v>
      </c>
      <c r="E720" s="9" t="s">
        <v>667</v>
      </c>
      <c r="F720" s="9" t="s">
        <v>244</v>
      </c>
      <c r="G720" s="12">
        <v>30</v>
      </c>
      <c r="H720" s="12">
        <v>30</v>
      </c>
      <c r="I720" s="12">
        <f t="shared" si="31"/>
        <v>100</v>
      </c>
    </row>
    <row r="721" spans="1:9" x14ac:dyDescent="0.25">
      <c r="A721" s="16" t="s">
        <v>251</v>
      </c>
      <c r="B721" s="9" t="s">
        <v>505</v>
      </c>
      <c r="C721" s="9" t="s">
        <v>133</v>
      </c>
      <c r="D721" s="9" t="s">
        <v>31</v>
      </c>
      <c r="E721" s="9"/>
      <c r="F721" s="9"/>
      <c r="G721" s="12">
        <v>17677.599999999999</v>
      </c>
      <c r="H721" s="12">
        <f t="shared" ref="H721:H724" si="33">H722</f>
        <v>15777.72212</v>
      </c>
      <c r="I721" s="12">
        <f t="shared" si="31"/>
        <v>89.252625469520765</v>
      </c>
    </row>
    <row r="722" spans="1:9" ht="63" x14ac:dyDescent="0.25">
      <c r="A722" s="16" t="s">
        <v>391</v>
      </c>
      <c r="B722" s="14" t="s">
        <v>505</v>
      </c>
      <c r="C722" s="9" t="s">
        <v>133</v>
      </c>
      <c r="D722" s="9" t="s">
        <v>31</v>
      </c>
      <c r="E722" s="9" t="s">
        <v>392</v>
      </c>
      <c r="F722" s="9"/>
      <c r="G722" s="12">
        <v>17677.599999999999</v>
      </c>
      <c r="H722" s="12">
        <f t="shared" si="33"/>
        <v>15777.72212</v>
      </c>
      <c r="I722" s="12">
        <f t="shared" si="31"/>
        <v>89.252625469520765</v>
      </c>
    </row>
    <row r="723" spans="1:9" ht="63" x14ac:dyDescent="0.25">
      <c r="A723" s="16" t="s">
        <v>507</v>
      </c>
      <c r="B723" s="14" t="s">
        <v>505</v>
      </c>
      <c r="C723" s="9" t="s">
        <v>133</v>
      </c>
      <c r="D723" s="9" t="s">
        <v>31</v>
      </c>
      <c r="E723" s="9" t="s">
        <v>508</v>
      </c>
      <c r="F723" s="9"/>
      <c r="G723" s="12">
        <v>17677.599999999999</v>
      </c>
      <c r="H723" s="12">
        <f t="shared" si="33"/>
        <v>15777.72212</v>
      </c>
      <c r="I723" s="12">
        <f t="shared" si="31"/>
        <v>89.252625469520765</v>
      </c>
    </row>
    <row r="724" spans="1:9" ht="47.25" x14ac:dyDescent="0.25">
      <c r="A724" s="16" t="s">
        <v>509</v>
      </c>
      <c r="B724" s="14" t="s">
        <v>505</v>
      </c>
      <c r="C724" s="9" t="s">
        <v>133</v>
      </c>
      <c r="D724" s="9" t="s">
        <v>31</v>
      </c>
      <c r="E724" s="9" t="s">
        <v>510</v>
      </c>
      <c r="F724" s="9"/>
      <c r="G724" s="12">
        <v>17677.599999999999</v>
      </c>
      <c r="H724" s="12">
        <f t="shared" si="33"/>
        <v>15777.72212</v>
      </c>
      <c r="I724" s="12">
        <f t="shared" si="31"/>
        <v>89.252625469520765</v>
      </c>
    </row>
    <row r="725" spans="1:9" ht="110.25" x14ac:dyDescent="0.25">
      <c r="A725" s="21" t="s">
        <v>668</v>
      </c>
      <c r="B725" s="9" t="s">
        <v>505</v>
      </c>
      <c r="C725" s="9" t="s">
        <v>133</v>
      </c>
      <c r="D725" s="9" t="s">
        <v>31</v>
      </c>
      <c r="E725" s="9" t="s">
        <v>669</v>
      </c>
      <c r="F725" s="9"/>
      <c r="G725" s="12">
        <v>17677.599999999999</v>
      </c>
      <c r="H725" s="18">
        <f>H726</f>
        <v>15777.72212</v>
      </c>
      <c r="I725" s="18">
        <f t="shared" si="31"/>
        <v>89.252625469520765</v>
      </c>
    </row>
    <row r="726" spans="1:9" ht="47.25" x14ac:dyDescent="0.25">
      <c r="A726" s="16" t="s">
        <v>243</v>
      </c>
      <c r="B726" s="9" t="s">
        <v>505</v>
      </c>
      <c r="C726" s="9">
        <v>10</v>
      </c>
      <c r="D726" s="9" t="s">
        <v>31</v>
      </c>
      <c r="E726" s="9" t="s">
        <v>669</v>
      </c>
      <c r="F726" s="9" t="s">
        <v>244</v>
      </c>
      <c r="G726" s="12">
        <v>17677.599999999999</v>
      </c>
      <c r="H726" s="12">
        <v>15777.72212</v>
      </c>
      <c r="I726" s="12">
        <f t="shared" si="31"/>
        <v>89.252625469520765</v>
      </c>
    </row>
    <row r="727" spans="1:9" x14ac:dyDescent="0.25">
      <c r="A727" s="52"/>
      <c r="B727" s="53"/>
      <c r="C727" s="53"/>
      <c r="D727" s="53"/>
      <c r="E727" s="53"/>
      <c r="F727" s="53"/>
      <c r="G727" s="37"/>
      <c r="H727" s="37"/>
      <c r="I727" s="37"/>
    </row>
    <row r="728" spans="1:9" x14ac:dyDescent="0.25">
      <c r="A728" s="51"/>
      <c r="B728" s="43"/>
      <c r="C728" s="54"/>
      <c r="D728" s="43"/>
      <c r="E728" s="43"/>
      <c r="F728" s="43"/>
      <c r="G728" s="34"/>
      <c r="H728" s="44"/>
      <c r="I728" s="44"/>
    </row>
    <row r="729" spans="1:9" ht="47.25" x14ac:dyDescent="0.25">
      <c r="A729" s="8" t="s">
        <v>670</v>
      </c>
      <c r="B729" s="9" t="s">
        <v>671</v>
      </c>
      <c r="C729" s="38" t="s">
        <v>17</v>
      </c>
      <c r="D729" s="38" t="s">
        <v>17</v>
      </c>
      <c r="E729" s="9"/>
      <c r="F729" s="9"/>
      <c r="G729" s="12">
        <v>151614.49427</v>
      </c>
      <c r="H729" s="12">
        <f>H730+H759+H769</f>
        <v>96279.540139999983</v>
      </c>
      <c r="I729" s="12">
        <f t="shared" si="31"/>
        <v>63.502860068604171</v>
      </c>
    </row>
    <row r="730" spans="1:9" x14ac:dyDescent="0.25">
      <c r="A730" s="16" t="s">
        <v>15</v>
      </c>
      <c r="B730" s="9" t="s">
        <v>671</v>
      </c>
      <c r="C730" s="9" t="s">
        <v>16</v>
      </c>
      <c r="D730" s="9" t="s">
        <v>17</v>
      </c>
      <c r="E730" s="9"/>
      <c r="F730" s="9"/>
      <c r="G730" s="12">
        <v>65157.508059999993</v>
      </c>
      <c r="H730" s="12">
        <f>H731+H751</f>
        <v>21426.254569999997</v>
      </c>
      <c r="I730" s="12">
        <f t="shared" si="31"/>
        <v>32.883784552149734</v>
      </c>
    </row>
    <row r="731" spans="1:9" ht="47.25" x14ac:dyDescent="0.25">
      <c r="A731" s="16" t="s">
        <v>672</v>
      </c>
      <c r="B731" s="9" t="s">
        <v>671</v>
      </c>
      <c r="C731" s="9" t="s">
        <v>16</v>
      </c>
      <c r="D731" s="9" t="s">
        <v>673</v>
      </c>
      <c r="E731" s="9"/>
      <c r="F731" s="9"/>
      <c r="G731" s="12">
        <v>21619.18435</v>
      </c>
      <c r="H731" s="12">
        <f>H732</f>
        <v>21410.654569999999</v>
      </c>
      <c r="I731" s="12">
        <f t="shared" si="31"/>
        <v>99.035441038736508</v>
      </c>
    </row>
    <row r="732" spans="1:9" ht="78.75" x14ac:dyDescent="0.25">
      <c r="A732" s="16" t="s">
        <v>674</v>
      </c>
      <c r="B732" s="9" t="s">
        <v>671</v>
      </c>
      <c r="C732" s="9" t="s">
        <v>16</v>
      </c>
      <c r="D732" s="9" t="s">
        <v>673</v>
      </c>
      <c r="E732" s="9" t="s">
        <v>675</v>
      </c>
      <c r="F732" s="9"/>
      <c r="G732" s="12">
        <v>21619.18435</v>
      </c>
      <c r="H732" s="12">
        <f>H733</f>
        <v>21410.654569999999</v>
      </c>
      <c r="I732" s="12">
        <f t="shared" si="31"/>
        <v>99.035441038736508</v>
      </c>
    </row>
    <row r="733" spans="1:9" ht="78.75" x14ac:dyDescent="0.25">
      <c r="A733" s="16" t="s">
        <v>676</v>
      </c>
      <c r="B733" s="9" t="s">
        <v>671</v>
      </c>
      <c r="C733" s="9" t="s">
        <v>16</v>
      </c>
      <c r="D733" s="9" t="s">
        <v>673</v>
      </c>
      <c r="E733" s="9" t="s">
        <v>677</v>
      </c>
      <c r="F733" s="9"/>
      <c r="G733" s="12">
        <v>21619.18435</v>
      </c>
      <c r="H733" s="12">
        <f>H734+H746+H749</f>
        <v>21410.654569999999</v>
      </c>
      <c r="I733" s="12">
        <f t="shared" si="31"/>
        <v>99.035441038736508</v>
      </c>
    </row>
    <row r="734" spans="1:9" ht="63" x14ac:dyDescent="0.25">
      <c r="A734" s="16" t="s">
        <v>678</v>
      </c>
      <c r="B734" s="9" t="s">
        <v>671</v>
      </c>
      <c r="C734" s="9" t="s">
        <v>16</v>
      </c>
      <c r="D734" s="9" t="s">
        <v>673</v>
      </c>
      <c r="E734" s="9" t="s">
        <v>679</v>
      </c>
      <c r="F734" s="9"/>
      <c r="G734" s="12">
        <v>15783.184350000001</v>
      </c>
      <c r="H734" s="12">
        <f>H737+H742+H735</f>
        <v>15707.95457</v>
      </c>
      <c r="I734" s="12">
        <f t="shared" si="31"/>
        <v>99.52335486723247</v>
      </c>
    </row>
    <row r="735" spans="1:9" ht="110.25" x14ac:dyDescent="0.25">
      <c r="A735" s="19" t="s">
        <v>680</v>
      </c>
      <c r="B735" s="9" t="s">
        <v>671</v>
      </c>
      <c r="C735" s="9" t="s">
        <v>16</v>
      </c>
      <c r="D735" s="9" t="s">
        <v>673</v>
      </c>
      <c r="E735" s="9" t="s">
        <v>681</v>
      </c>
      <c r="F735" s="9"/>
      <c r="G735" s="12">
        <v>5</v>
      </c>
      <c r="H735" s="12">
        <f>H736</f>
        <v>0</v>
      </c>
      <c r="I735" s="12">
        <f t="shared" si="31"/>
        <v>0</v>
      </c>
    </row>
    <row r="736" spans="1:9" x14ac:dyDescent="0.25">
      <c r="A736" s="19" t="s">
        <v>38</v>
      </c>
      <c r="B736" s="9" t="s">
        <v>671</v>
      </c>
      <c r="C736" s="9" t="s">
        <v>16</v>
      </c>
      <c r="D736" s="9" t="s">
        <v>673</v>
      </c>
      <c r="E736" s="9" t="s">
        <v>681</v>
      </c>
      <c r="F736" s="9" t="s">
        <v>39</v>
      </c>
      <c r="G736" s="12">
        <v>5</v>
      </c>
      <c r="H736" s="12">
        <v>0</v>
      </c>
      <c r="I736" s="12">
        <f t="shared" si="31"/>
        <v>0</v>
      </c>
    </row>
    <row r="737" spans="1:27" ht="63" x14ac:dyDescent="0.25">
      <c r="A737" s="16" t="s">
        <v>682</v>
      </c>
      <c r="B737" s="9" t="s">
        <v>671</v>
      </c>
      <c r="C737" s="9" t="s">
        <v>16</v>
      </c>
      <c r="D737" s="9" t="s">
        <v>673</v>
      </c>
      <c r="E737" s="9" t="s">
        <v>683</v>
      </c>
      <c r="F737" s="9"/>
      <c r="G737" s="12">
        <v>14613.284350000002</v>
      </c>
      <c r="H737" s="12">
        <f>H738</f>
        <v>14576.58065</v>
      </c>
      <c r="I737" s="12">
        <f t="shared" si="31"/>
        <v>99.748833327806949</v>
      </c>
    </row>
    <row r="738" spans="1:27" ht="31.5" x14ac:dyDescent="0.25">
      <c r="A738" s="16" t="s">
        <v>46</v>
      </c>
      <c r="B738" s="9" t="s">
        <v>671</v>
      </c>
      <c r="C738" s="9" t="s">
        <v>16</v>
      </c>
      <c r="D738" s="9" t="s">
        <v>673</v>
      </c>
      <c r="E738" s="9" t="s">
        <v>683</v>
      </c>
      <c r="F738" s="9" t="s">
        <v>47</v>
      </c>
      <c r="G738" s="12">
        <v>14613.284350000002</v>
      </c>
      <c r="H738" s="12">
        <f>H739+H741+H740</f>
        <v>14576.58065</v>
      </c>
      <c r="I738" s="12">
        <f t="shared" si="31"/>
        <v>99.748833327806949</v>
      </c>
    </row>
    <row r="739" spans="1:27" x14ac:dyDescent="0.25">
      <c r="A739" s="16" t="s">
        <v>24</v>
      </c>
      <c r="B739" s="9" t="s">
        <v>671</v>
      </c>
      <c r="C739" s="9" t="s">
        <v>16</v>
      </c>
      <c r="D739" s="9" t="s">
        <v>673</v>
      </c>
      <c r="E739" s="9" t="s">
        <v>683</v>
      </c>
      <c r="F739" s="9" t="s">
        <v>25</v>
      </c>
      <c r="G739" s="12">
        <v>10919.113000000001</v>
      </c>
      <c r="H739" s="12">
        <v>10919.11241</v>
      </c>
      <c r="I739" s="12">
        <f t="shared" si="31"/>
        <v>99.999994596630685</v>
      </c>
    </row>
    <row r="740" spans="1:27" ht="31.5" x14ac:dyDescent="0.25">
      <c r="A740" s="16" t="s">
        <v>26</v>
      </c>
      <c r="B740" s="9" t="s">
        <v>671</v>
      </c>
      <c r="C740" s="9" t="s">
        <v>16</v>
      </c>
      <c r="D740" s="9" t="s">
        <v>673</v>
      </c>
      <c r="E740" s="9" t="s">
        <v>683</v>
      </c>
      <c r="F740" s="9" t="s">
        <v>27</v>
      </c>
      <c r="G740" s="12">
        <v>396.6</v>
      </c>
      <c r="H740" s="12">
        <v>382.01100000000002</v>
      </c>
      <c r="I740" s="12">
        <f t="shared" si="31"/>
        <v>96.321482602117996</v>
      </c>
    </row>
    <row r="741" spans="1:27" ht="63" x14ac:dyDescent="0.25">
      <c r="A741" s="16" t="s">
        <v>28</v>
      </c>
      <c r="B741" s="9" t="s">
        <v>671</v>
      </c>
      <c r="C741" s="9" t="s">
        <v>16</v>
      </c>
      <c r="D741" s="9" t="s">
        <v>673</v>
      </c>
      <c r="E741" s="9" t="s">
        <v>683</v>
      </c>
      <c r="F741" s="9" t="s">
        <v>29</v>
      </c>
      <c r="G741" s="12">
        <v>3297.5713500000002</v>
      </c>
      <c r="H741" s="12">
        <v>3275.4572400000002</v>
      </c>
      <c r="I741" s="12">
        <f t="shared" si="31"/>
        <v>99.329381910113938</v>
      </c>
    </row>
    <row r="742" spans="1:27" ht="63" x14ac:dyDescent="0.25">
      <c r="A742" s="16" t="s">
        <v>684</v>
      </c>
      <c r="B742" s="9" t="s">
        <v>671</v>
      </c>
      <c r="C742" s="9" t="s">
        <v>16</v>
      </c>
      <c r="D742" s="9" t="s">
        <v>673</v>
      </c>
      <c r="E742" s="9" t="s">
        <v>685</v>
      </c>
      <c r="F742" s="9"/>
      <c r="G742" s="12">
        <v>1164.9000000000001</v>
      </c>
      <c r="H742" s="12">
        <f>H744+H743</f>
        <v>1131.37392</v>
      </c>
      <c r="I742" s="12">
        <f t="shared" si="31"/>
        <v>97.121977852176144</v>
      </c>
    </row>
    <row r="743" spans="1:27" ht="31.5" x14ac:dyDescent="0.25">
      <c r="A743" s="16" t="s">
        <v>26</v>
      </c>
      <c r="B743" s="9" t="s">
        <v>671</v>
      </c>
      <c r="C743" s="9" t="s">
        <v>16</v>
      </c>
      <c r="D743" s="9" t="s">
        <v>673</v>
      </c>
      <c r="E743" s="9" t="s">
        <v>685</v>
      </c>
      <c r="F743" s="9" t="s">
        <v>27</v>
      </c>
      <c r="G743" s="12">
        <v>50</v>
      </c>
      <c r="H743" s="12">
        <v>29.074100000000001</v>
      </c>
      <c r="I743" s="12">
        <f t="shared" si="31"/>
        <v>58.148200000000003</v>
      </c>
    </row>
    <row r="744" spans="1:27" ht="31.5" x14ac:dyDescent="0.25">
      <c r="A744" s="16" t="s">
        <v>50</v>
      </c>
      <c r="B744" s="9" t="s">
        <v>671</v>
      </c>
      <c r="C744" s="9" t="s">
        <v>16</v>
      </c>
      <c r="D744" s="9" t="s">
        <v>673</v>
      </c>
      <c r="E744" s="9" t="s">
        <v>685</v>
      </c>
      <c r="F744" s="9" t="s">
        <v>51</v>
      </c>
      <c r="G744" s="12">
        <v>1114.9000000000001</v>
      </c>
      <c r="H744" s="12">
        <f>H745</f>
        <v>1102.29982</v>
      </c>
      <c r="I744" s="12">
        <f t="shared" si="31"/>
        <v>98.869837653601209</v>
      </c>
    </row>
    <row r="745" spans="1:27" x14ac:dyDescent="0.25">
      <c r="A745" s="16" t="s">
        <v>38</v>
      </c>
      <c r="B745" s="9" t="s">
        <v>671</v>
      </c>
      <c r="C745" s="9" t="s">
        <v>16</v>
      </c>
      <c r="D745" s="9" t="s">
        <v>673</v>
      </c>
      <c r="E745" s="9" t="s">
        <v>685</v>
      </c>
      <c r="F745" s="9" t="s">
        <v>39</v>
      </c>
      <c r="G745" s="12">
        <v>1114.9000000000001</v>
      </c>
      <c r="H745" s="12">
        <v>1102.29982</v>
      </c>
      <c r="I745" s="12">
        <f t="shared" si="31"/>
        <v>98.869837653601209</v>
      </c>
    </row>
    <row r="746" spans="1:27" ht="63" x14ac:dyDescent="0.25">
      <c r="A746" s="16" t="s">
        <v>686</v>
      </c>
      <c r="B746" s="9" t="s">
        <v>671</v>
      </c>
      <c r="C746" s="9" t="s">
        <v>16</v>
      </c>
      <c r="D746" s="9" t="s">
        <v>673</v>
      </c>
      <c r="E746" s="9" t="s">
        <v>687</v>
      </c>
      <c r="F746" s="9"/>
      <c r="G746" s="12">
        <v>166</v>
      </c>
      <c r="H746" s="12">
        <f>H747+H748</f>
        <v>32.700000000000003</v>
      </c>
      <c r="I746" s="12">
        <f t="shared" si="31"/>
        <v>19.698795180722893</v>
      </c>
    </row>
    <row r="747" spans="1:27" ht="31.5" x14ac:dyDescent="0.25">
      <c r="A747" s="16" t="s">
        <v>452</v>
      </c>
      <c r="B747" s="9" t="s">
        <v>671</v>
      </c>
      <c r="C747" s="9" t="s">
        <v>16</v>
      </c>
      <c r="D747" s="9" t="s">
        <v>673</v>
      </c>
      <c r="E747" s="9" t="s">
        <v>687</v>
      </c>
      <c r="F747" s="9" t="s">
        <v>27</v>
      </c>
      <c r="G747" s="12">
        <v>79.599999999999994</v>
      </c>
      <c r="H747" s="12">
        <v>0</v>
      </c>
      <c r="I747" s="12">
        <f t="shared" si="31"/>
        <v>0</v>
      </c>
    </row>
    <row r="748" spans="1:27" x14ac:dyDescent="0.25">
      <c r="A748" s="16" t="s">
        <v>38</v>
      </c>
      <c r="B748" s="9" t="s">
        <v>671</v>
      </c>
      <c r="C748" s="9" t="s">
        <v>16</v>
      </c>
      <c r="D748" s="9" t="s">
        <v>673</v>
      </c>
      <c r="E748" s="9" t="s">
        <v>687</v>
      </c>
      <c r="F748" s="9" t="s">
        <v>39</v>
      </c>
      <c r="G748" s="12">
        <v>86.4</v>
      </c>
      <c r="H748" s="12">
        <v>32.700000000000003</v>
      </c>
      <c r="I748" s="12">
        <f t="shared" ref="I748:I809" si="34">H748/G748*100</f>
        <v>37.847222222222221</v>
      </c>
    </row>
    <row r="749" spans="1:27" ht="47.25" x14ac:dyDescent="0.25">
      <c r="A749" s="16" t="s">
        <v>688</v>
      </c>
      <c r="B749" s="9" t="s">
        <v>671</v>
      </c>
      <c r="C749" s="9" t="s">
        <v>16</v>
      </c>
      <c r="D749" s="9" t="s">
        <v>673</v>
      </c>
      <c r="E749" s="9" t="s">
        <v>689</v>
      </c>
      <c r="F749" s="9"/>
      <c r="G749" s="18">
        <v>5670</v>
      </c>
      <c r="H749" s="12">
        <f>H750</f>
        <v>5670</v>
      </c>
      <c r="I749" s="12">
        <f t="shared" si="34"/>
        <v>100</v>
      </c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5">
      <c r="A750" s="16" t="s">
        <v>38</v>
      </c>
      <c r="B750" s="9" t="s">
        <v>671</v>
      </c>
      <c r="C750" s="9" t="s">
        <v>16</v>
      </c>
      <c r="D750" s="9" t="s">
        <v>673</v>
      </c>
      <c r="E750" s="9" t="s">
        <v>689</v>
      </c>
      <c r="F750" s="9" t="s">
        <v>39</v>
      </c>
      <c r="G750" s="18">
        <v>5670</v>
      </c>
      <c r="H750" s="12">
        <v>5670</v>
      </c>
      <c r="I750" s="12">
        <f t="shared" si="34"/>
        <v>100</v>
      </c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5">
      <c r="A751" s="16" t="s">
        <v>83</v>
      </c>
      <c r="B751" s="9" t="s">
        <v>671</v>
      </c>
      <c r="C751" s="9" t="s">
        <v>16</v>
      </c>
      <c r="D751" s="9" t="s">
        <v>84</v>
      </c>
      <c r="E751" s="9"/>
      <c r="F751" s="9"/>
      <c r="G751" s="12">
        <v>43538.323709999997</v>
      </c>
      <c r="H751" s="12">
        <f>H752+H756</f>
        <v>15.6</v>
      </c>
      <c r="I751" s="12">
        <f t="shared" si="34"/>
        <v>3.583050212017453E-2</v>
      </c>
    </row>
    <row r="752" spans="1:27" ht="78.75" x14ac:dyDescent="0.25">
      <c r="A752" s="16" t="s">
        <v>674</v>
      </c>
      <c r="B752" s="9" t="s">
        <v>671</v>
      </c>
      <c r="C752" s="9" t="s">
        <v>16</v>
      </c>
      <c r="D752" s="9" t="s">
        <v>84</v>
      </c>
      <c r="E752" s="9" t="s">
        <v>675</v>
      </c>
      <c r="F752" s="9"/>
      <c r="G752" s="12">
        <v>30</v>
      </c>
      <c r="H752" s="12">
        <f>H753</f>
        <v>15.6</v>
      </c>
      <c r="I752" s="12">
        <f t="shared" si="34"/>
        <v>52</v>
      </c>
    </row>
    <row r="753" spans="1:11" ht="94.5" x14ac:dyDescent="0.25">
      <c r="A753" s="16" t="s">
        <v>690</v>
      </c>
      <c r="B753" s="9" t="s">
        <v>671</v>
      </c>
      <c r="C753" s="9" t="s">
        <v>16</v>
      </c>
      <c r="D753" s="9" t="s">
        <v>84</v>
      </c>
      <c r="E753" s="9" t="s">
        <v>691</v>
      </c>
      <c r="F753" s="9"/>
      <c r="G753" s="12">
        <v>30</v>
      </c>
      <c r="H753" s="12">
        <f>H754</f>
        <v>15.6</v>
      </c>
      <c r="I753" s="12">
        <f t="shared" si="34"/>
        <v>52</v>
      </c>
    </row>
    <row r="754" spans="1:11" x14ac:dyDescent="0.25">
      <c r="A754" s="16" t="s">
        <v>38</v>
      </c>
      <c r="B754" s="9" t="s">
        <v>671</v>
      </c>
      <c r="C754" s="9" t="s">
        <v>16</v>
      </c>
      <c r="D754" s="9" t="s">
        <v>84</v>
      </c>
      <c r="E754" s="9" t="s">
        <v>691</v>
      </c>
      <c r="F754" s="9" t="s">
        <v>39</v>
      </c>
      <c r="G754" s="12">
        <v>30</v>
      </c>
      <c r="H754" s="12">
        <v>15.6</v>
      </c>
      <c r="I754" s="12">
        <f t="shared" si="34"/>
        <v>52</v>
      </c>
    </row>
    <row r="755" spans="1:11" x14ac:dyDescent="0.25">
      <c r="A755" s="17" t="s">
        <v>20</v>
      </c>
      <c r="B755" s="9" t="s">
        <v>671</v>
      </c>
      <c r="C755" s="9" t="s">
        <v>16</v>
      </c>
      <c r="D755" s="9" t="s">
        <v>84</v>
      </c>
      <c r="E755" s="9" t="s">
        <v>21</v>
      </c>
      <c r="F755" s="9"/>
      <c r="G755" s="12">
        <v>43508.323709999997</v>
      </c>
      <c r="H755" s="12">
        <f t="shared" ref="H755:H757" si="35">H756</f>
        <v>0</v>
      </c>
      <c r="I755" s="12">
        <f t="shared" si="34"/>
        <v>0</v>
      </c>
    </row>
    <row r="756" spans="1:11" ht="63" x14ac:dyDescent="0.25">
      <c r="A756" s="19" t="s">
        <v>692</v>
      </c>
      <c r="B756" s="9" t="s">
        <v>671</v>
      </c>
      <c r="C756" s="9" t="s">
        <v>16</v>
      </c>
      <c r="D756" s="9" t="s">
        <v>84</v>
      </c>
      <c r="E756" s="9" t="s">
        <v>693</v>
      </c>
      <c r="F756" s="9"/>
      <c r="G756" s="12">
        <v>43508.323709999997</v>
      </c>
      <c r="H756" s="18">
        <f t="shared" si="35"/>
        <v>0</v>
      </c>
      <c r="I756" s="18">
        <f t="shared" si="34"/>
        <v>0</v>
      </c>
    </row>
    <row r="757" spans="1:11" ht="126" x14ac:dyDescent="0.25">
      <c r="A757" s="19" t="s">
        <v>694</v>
      </c>
      <c r="B757" s="9" t="s">
        <v>671</v>
      </c>
      <c r="C757" s="9" t="s">
        <v>16</v>
      </c>
      <c r="D757" s="9" t="s">
        <v>84</v>
      </c>
      <c r="E757" s="9" t="s">
        <v>695</v>
      </c>
      <c r="F757" s="9"/>
      <c r="G757" s="12">
        <v>43508.323709999997</v>
      </c>
      <c r="H757" s="18">
        <f t="shared" si="35"/>
        <v>0</v>
      </c>
      <c r="I757" s="18">
        <f t="shared" si="34"/>
        <v>0</v>
      </c>
    </row>
    <row r="758" spans="1:11" x14ac:dyDescent="0.25">
      <c r="A758" s="19" t="s">
        <v>38</v>
      </c>
      <c r="B758" s="9" t="s">
        <v>671</v>
      </c>
      <c r="C758" s="9" t="s">
        <v>16</v>
      </c>
      <c r="D758" s="9" t="s">
        <v>84</v>
      </c>
      <c r="E758" s="9" t="s">
        <v>695</v>
      </c>
      <c r="F758" s="9" t="s">
        <v>39</v>
      </c>
      <c r="G758" s="12">
        <v>43508.323709999997</v>
      </c>
      <c r="H758" s="12">
        <v>0</v>
      </c>
      <c r="I758" s="18">
        <f t="shared" si="34"/>
        <v>0</v>
      </c>
    </row>
    <row r="759" spans="1:11" x14ac:dyDescent="0.25">
      <c r="A759" s="16" t="s">
        <v>182</v>
      </c>
      <c r="B759" s="9" t="s">
        <v>671</v>
      </c>
      <c r="C759" s="9" t="s">
        <v>79</v>
      </c>
      <c r="D759" s="9" t="s">
        <v>17</v>
      </c>
      <c r="E759" s="9"/>
      <c r="F759" s="9"/>
      <c r="G759" s="12">
        <v>73933.386209999997</v>
      </c>
      <c r="H759" s="12">
        <f t="shared" ref="H759:H762" si="36">H760</f>
        <v>73932.984209999995</v>
      </c>
      <c r="I759" s="12">
        <f t="shared" si="34"/>
        <v>99.999456267295997</v>
      </c>
    </row>
    <row r="760" spans="1:11" x14ac:dyDescent="0.25">
      <c r="A760" s="16" t="s">
        <v>194</v>
      </c>
      <c r="B760" s="9" t="s">
        <v>671</v>
      </c>
      <c r="C760" s="9" t="s">
        <v>79</v>
      </c>
      <c r="D760" s="9" t="s">
        <v>19</v>
      </c>
      <c r="E760" s="9"/>
      <c r="F760" s="9"/>
      <c r="G760" s="12">
        <v>73933.386209999997</v>
      </c>
      <c r="H760" s="12">
        <f t="shared" si="36"/>
        <v>73932.984209999995</v>
      </c>
      <c r="I760" s="12">
        <f t="shared" si="34"/>
        <v>99.999456267295997</v>
      </c>
    </row>
    <row r="761" spans="1:11" ht="78.75" x14ac:dyDescent="0.25">
      <c r="A761" s="16" t="s">
        <v>32</v>
      </c>
      <c r="B761" s="9" t="s">
        <v>671</v>
      </c>
      <c r="C761" s="9" t="s">
        <v>79</v>
      </c>
      <c r="D761" s="9" t="s">
        <v>19</v>
      </c>
      <c r="E761" s="9" t="s">
        <v>33</v>
      </c>
      <c r="F761" s="9"/>
      <c r="G761" s="12">
        <v>73933.386209999997</v>
      </c>
      <c r="H761" s="12">
        <f t="shared" si="36"/>
        <v>73932.984209999995</v>
      </c>
      <c r="I761" s="12">
        <f t="shared" si="34"/>
        <v>99.999456267295997</v>
      </c>
    </row>
    <row r="762" spans="1:11" ht="47.25" x14ac:dyDescent="0.25">
      <c r="A762" s="16" t="s">
        <v>188</v>
      </c>
      <c r="B762" s="9" t="s">
        <v>671</v>
      </c>
      <c r="C762" s="9" t="s">
        <v>79</v>
      </c>
      <c r="D762" s="9" t="s">
        <v>19</v>
      </c>
      <c r="E762" s="9" t="s">
        <v>189</v>
      </c>
      <c r="F762" s="9"/>
      <c r="G762" s="12">
        <v>73933.386209999997</v>
      </c>
      <c r="H762" s="12">
        <f t="shared" si="36"/>
        <v>73932.984209999995</v>
      </c>
      <c r="I762" s="12">
        <f t="shared" si="34"/>
        <v>99.999456267295997</v>
      </c>
    </row>
    <row r="763" spans="1:11" ht="47.25" x14ac:dyDescent="0.25">
      <c r="A763" s="16" t="s">
        <v>199</v>
      </c>
      <c r="B763" s="9" t="s">
        <v>671</v>
      </c>
      <c r="C763" s="9" t="s">
        <v>79</v>
      </c>
      <c r="D763" s="9" t="s">
        <v>19</v>
      </c>
      <c r="E763" s="9" t="s">
        <v>200</v>
      </c>
      <c r="F763" s="9"/>
      <c r="G763" s="12">
        <v>73933.386209999997</v>
      </c>
      <c r="H763" s="12">
        <f>H764+H766</f>
        <v>73932.984209999995</v>
      </c>
      <c r="I763" s="12">
        <f t="shared" si="34"/>
        <v>99.999456267295997</v>
      </c>
    </row>
    <row r="764" spans="1:11" ht="94.5" x14ac:dyDescent="0.25">
      <c r="A764" s="19" t="s">
        <v>696</v>
      </c>
      <c r="B764" s="9" t="s">
        <v>671</v>
      </c>
      <c r="C764" s="9" t="s">
        <v>79</v>
      </c>
      <c r="D764" s="9" t="s">
        <v>19</v>
      </c>
      <c r="E764" s="9" t="s">
        <v>697</v>
      </c>
      <c r="F764" s="9"/>
      <c r="G764" s="12">
        <v>6295</v>
      </c>
      <c r="H764" s="12">
        <f>H765</f>
        <v>6294.598</v>
      </c>
      <c r="I764" s="12">
        <f t="shared" si="34"/>
        <v>99.99361397934868</v>
      </c>
    </row>
    <row r="765" spans="1:11" ht="78.75" x14ac:dyDescent="0.25">
      <c r="A765" s="16" t="s">
        <v>170</v>
      </c>
      <c r="B765" s="9" t="s">
        <v>671</v>
      </c>
      <c r="C765" s="9" t="s">
        <v>79</v>
      </c>
      <c r="D765" s="9" t="s">
        <v>19</v>
      </c>
      <c r="E765" s="9" t="s">
        <v>697</v>
      </c>
      <c r="F765" s="9" t="s">
        <v>171</v>
      </c>
      <c r="G765" s="12">
        <v>6295</v>
      </c>
      <c r="H765" s="12">
        <v>6294.598</v>
      </c>
      <c r="I765" s="12">
        <f t="shared" si="34"/>
        <v>99.99361397934868</v>
      </c>
    </row>
    <row r="766" spans="1:11" customFormat="1" ht="126" x14ac:dyDescent="0.25">
      <c r="A766" s="19" t="s">
        <v>698</v>
      </c>
      <c r="B766" s="9" t="s">
        <v>671</v>
      </c>
      <c r="C766" s="9" t="s">
        <v>79</v>
      </c>
      <c r="D766" s="9" t="s">
        <v>19</v>
      </c>
      <c r="E766" s="9" t="s">
        <v>699</v>
      </c>
      <c r="F766" s="9"/>
      <c r="G766" s="12">
        <v>67638.386209999997</v>
      </c>
      <c r="H766" s="12">
        <f>H767</f>
        <v>67638.386209999997</v>
      </c>
      <c r="I766" s="12">
        <f t="shared" si="34"/>
        <v>100</v>
      </c>
      <c r="J766" s="2"/>
      <c r="K766" s="2"/>
    </row>
    <row r="767" spans="1:11" customFormat="1" ht="78.75" x14ac:dyDescent="0.25">
      <c r="A767" s="16" t="s">
        <v>170</v>
      </c>
      <c r="B767" s="9" t="s">
        <v>671</v>
      </c>
      <c r="C767" s="9" t="s">
        <v>79</v>
      </c>
      <c r="D767" s="9" t="s">
        <v>19</v>
      </c>
      <c r="E767" s="9" t="s">
        <v>699</v>
      </c>
      <c r="F767" s="9" t="s">
        <v>171</v>
      </c>
      <c r="G767" s="12">
        <v>67638.386209999997</v>
      </c>
      <c r="H767" s="12">
        <v>67638.386209999997</v>
      </c>
      <c r="I767" s="12">
        <f t="shared" si="34"/>
        <v>100</v>
      </c>
      <c r="J767" s="2"/>
      <c r="K767" s="2"/>
    </row>
    <row r="768" spans="1:11" customFormat="1" ht="31.5" x14ac:dyDescent="0.25">
      <c r="A768" s="16" t="s">
        <v>700</v>
      </c>
      <c r="B768" s="9" t="s">
        <v>671</v>
      </c>
      <c r="C768" s="9" t="s">
        <v>84</v>
      </c>
      <c r="D768" s="9" t="s">
        <v>17</v>
      </c>
      <c r="E768" s="9"/>
      <c r="F768" s="9"/>
      <c r="G768" s="12">
        <v>12523.6</v>
      </c>
      <c r="H768" s="12">
        <f>H769</f>
        <v>920.30136000000005</v>
      </c>
      <c r="I768" s="12">
        <f t="shared" si="34"/>
        <v>7.3485368424414705</v>
      </c>
      <c r="J768" s="2"/>
      <c r="K768" s="2"/>
    </row>
    <row r="769" spans="1:11" customFormat="1" ht="31.5" x14ac:dyDescent="0.25">
      <c r="A769" s="16" t="s">
        <v>701</v>
      </c>
      <c r="B769" s="9" t="s">
        <v>671</v>
      </c>
      <c r="C769" s="9" t="s">
        <v>84</v>
      </c>
      <c r="D769" s="9" t="s">
        <v>16</v>
      </c>
      <c r="E769" s="9"/>
      <c r="F769" s="9"/>
      <c r="G769" s="12">
        <v>12523.6</v>
      </c>
      <c r="H769" s="12">
        <f t="shared" ref="H769:H772" si="37">H770</f>
        <v>920.30136000000005</v>
      </c>
      <c r="I769" s="12">
        <f t="shared" si="34"/>
        <v>7.3485368424414705</v>
      </c>
      <c r="J769" s="2"/>
      <c r="K769" s="2"/>
    </row>
    <row r="770" spans="1:11" customFormat="1" ht="78.75" x14ac:dyDescent="0.25">
      <c r="A770" s="16" t="s">
        <v>674</v>
      </c>
      <c r="B770" s="9" t="s">
        <v>671</v>
      </c>
      <c r="C770" s="9" t="s">
        <v>84</v>
      </c>
      <c r="D770" s="9" t="s">
        <v>16</v>
      </c>
      <c r="E770" s="9" t="s">
        <v>675</v>
      </c>
      <c r="F770" s="9"/>
      <c r="G770" s="12">
        <v>12523.6</v>
      </c>
      <c r="H770" s="12">
        <f t="shared" si="37"/>
        <v>920.30136000000005</v>
      </c>
      <c r="I770" s="12">
        <f t="shared" si="34"/>
        <v>7.3485368424414705</v>
      </c>
      <c r="J770" s="2"/>
      <c r="K770" s="2"/>
    </row>
    <row r="771" spans="1:11" customFormat="1" ht="78.75" x14ac:dyDescent="0.25">
      <c r="A771" s="16" t="s">
        <v>702</v>
      </c>
      <c r="B771" s="9" t="s">
        <v>671</v>
      </c>
      <c r="C771" s="9" t="s">
        <v>84</v>
      </c>
      <c r="D771" s="9" t="s">
        <v>16</v>
      </c>
      <c r="E771" s="9" t="s">
        <v>703</v>
      </c>
      <c r="F771" s="9"/>
      <c r="G771" s="12">
        <v>12523.6</v>
      </c>
      <c r="H771" s="12">
        <f t="shared" si="37"/>
        <v>920.30136000000005</v>
      </c>
      <c r="I771" s="12">
        <f t="shared" si="34"/>
        <v>7.3485368424414705</v>
      </c>
      <c r="J771" s="2"/>
      <c r="K771" s="2"/>
    </row>
    <row r="772" spans="1:11" customFormat="1" ht="63" x14ac:dyDescent="0.25">
      <c r="A772" s="16" t="s">
        <v>704</v>
      </c>
      <c r="B772" s="9" t="s">
        <v>671</v>
      </c>
      <c r="C772" s="9" t="s">
        <v>84</v>
      </c>
      <c r="D772" s="9" t="s">
        <v>16</v>
      </c>
      <c r="E772" s="9" t="s">
        <v>705</v>
      </c>
      <c r="F772" s="9"/>
      <c r="G772" s="12">
        <v>12523.6</v>
      </c>
      <c r="H772" s="12">
        <f t="shared" si="37"/>
        <v>920.30136000000005</v>
      </c>
      <c r="I772" s="12">
        <f t="shared" si="34"/>
        <v>7.3485368424414705</v>
      </c>
      <c r="J772" s="2"/>
      <c r="K772" s="2"/>
    </row>
    <row r="773" spans="1:11" customFormat="1" x14ac:dyDescent="0.25">
      <c r="A773" s="16" t="s">
        <v>706</v>
      </c>
      <c r="B773" s="9" t="s">
        <v>671</v>
      </c>
      <c r="C773" s="9" t="s">
        <v>84</v>
      </c>
      <c r="D773" s="9" t="s">
        <v>16</v>
      </c>
      <c r="E773" s="9" t="s">
        <v>705</v>
      </c>
      <c r="F773" s="9" t="s">
        <v>707</v>
      </c>
      <c r="G773" s="12">
        <v>12523.6</v>
      </c>
      <c r="H773" s="12">
        <v>920.30136000000005</v>
      </c>
      <c r="I773" s="12">
        <f t="shared" si="34"/>
        <v>7.3485368424414705</v>
      </c>
      <c r="J773" s="2"/>
      <c r="K773" s="2"/>
    </row>
    <row r="774" spans="1:11" customFormat="1" x14ac:dyDescent="0.25">
      <c r="A774" s="52"/>
      <c r="B774" s="53"/>
      <c r="C774" s="53"/>
      <c r="D774" s="53"/>
      <c r="E774" s="53"/>
      <c r="F774" s="53"/>
      <c r="G774" s="37"/>
      <c r="H774" s="37"/>
      <c r="I774" s="37"/>
      <c r="J774" s="2"/>
      <c r="K774" s="2"/>
    </row>
    <row r="775" spans="1:11" customFormat="1" x14ac:dyDescent="0.25">
      <c r="A775" s="51"/>
      <c r="B775" s="43"/>
      <c r="C775" s="43"/>
      <c r="D775" s="43"/>
      <c r="E775" s="43"/>
      <c r="F775" s="43"/>
      <c r="G775" s="34"/>
      <c r="H775" s="44"/>
      <c r="I775" s="44"/>
      <c r="J775" s="2"/>
      <c r="K775" s="2"/>
    </row>
    <row r="776" spans="1:11" customFormat="1" ht="63" x14ac:dyDescent="0.25">
      <c r="A776" s="13" t="s">
        <v>708</v>
      </c>
      <c r="B776" s="14" t="s">
        <v>709</v>
      </c>
      <c r="C776" s="38" t="s">
        <v>17</v>
      </c>
      <c r="D776" s="38" t="s">
        <v>17</v>
      </c>
      <c r="E776" s="14"/>
      <c r="F776" s="14"/>
      <c r="G776" s="12">
        <v>1258246.1097599999</v>
      </c>
      <c r="H776" s="12">
        <f>+H827+H777+H959+H949</f>
        <v>1169887.2539200003</v>
      </c>
      <c r="I776" s="12">
        <f t="shared" si="34"/>
        <v>92.977617402937696</v>
      </c>
      <c r="J776" s="2"/>
      <c r="K776" s="4"/>
    </row>
    <row r="777" spans="1:11" customFormat="1" x14ac:dyDescent="0.25">
      <c r="A777" s="16" t="s">
        <v>161</v>
      </c>
      <c r="B777" s="9" t="s">
        <v>709</v>
      </c>
      <c r="C777" s="9" t="s">
        <v>31</v>
      </c>
      <c r="D777" s="9" t="s">
        <v>17</v>
      </c>
      <c r="E777" s="9"/>
      <c r="F777" s="9"/>
      <c r="G777" s="12">
        <v>745491.55530999997</v>
      </c>
      <c r="H777" s="12">
        <f>H789+H784+H821+H778</f>
        <v>707349.53161000006</v>
      </c>
      <c r="I777" s="12">
        <f t="shared" si="34"/>
        <v>94.883641078383619</v>
      </c>
      <c r="J777" s="2"/>
      <c r="K777" s="2"/>
    </row>
    <row r="778" spans="1:11" customFormat="1" x14ac:dyDescent="0.25">
      <c r="A778" s="16" t="s">
        <v>710</v>
      </c>
      <c r="B778" s="9" t="s">
        <v>709</v>
      </c>
      <c r="C778" s="9" t="s">
        <v>31</v>
      </c>
      <c r="D778" s="9" t="s">
        <v>673</v>
      </c>
      <c r="E778" s="9"/>
      <c r="F778" s="9"/>
      <c r="G778" s="55">
        <v>1.0000000000000001E-5</v>
      </c>
      <c r="H778" s="55">
        <f t="shared" ref="H778:H782" si="38">H779</f>
        <v>1.0000000000000001E-5</v>
      </c>
      <c r="I778" s="55">
        <f t="shared" si="34"/>
        <v>100</v>
      </c>
      <c r="J778" s="2"/>
      <c r="K778" s="2"/>
    </row>
    <row r="779" spans="1:11" customFormat="1" ht="94.5" x14ac:dyDescent="0.25">
      <c r="A779" s="16" t="s">
        <v>210</v>
      </c>
      <c r="B779" s="9" t="s">
        <v>709</v>
      </c>
      <c r="C779" s="9" t="s">
        <v>31</v>
      </c>
      <c r="D779" s="9" t="s">
        <v>673</v>
      </c>
      <c r="E779" s="9" t="s">
        <v>211</v>
      </c>
      <c r="F779" s="9"/>
      <c r="G779" s="55">
        <v>1.0000000000000001E-5</v>
      </c>
      <c r="H779" s="55">
        <f t="shared" si="38"/>
        <v>1.0000000000000001E-5</v>
      </c>
      <c r="I779" s="55">
        <f t="shared" si="34"/>
        <v>100</v>
      </c>
      <c r="J779" s="2"/>
      <c r="K779" s="2"/>
    </row>
    <row r="780" spans="1:11" customFormat="1" ht="47.25" x14ac:dyDescent="0.25">
      <c r="A780" s="16" t="s">
        <v>711</v>
      </c>
      <c r="B780" s="9" t="s">
        <v>709</v>
      </c>
      <c r="C780" s="9" t="s">
        <v>31</v>
      </c>
      <c r="D780" s="9" t="s">
        <v>673</v>
      </c>
      <c r="E780" s="9" t="s">
        <v>712</v>
      </c>
      <c r="F780" s="9"/>
      <c r="G780" s="55">
        <v>1.0000000000000001E-5</v>
      </c>
      <c r="H780" s="55">
        <f t="shared" si="38"/>
        <v>1.0000000000000001E-5</v>
      </c>
      <c r="I780" s="55">
        <f t="shared" si="34"/>
        <v>100</v>
      </c>
      <c r="J780" s="2"/>
      <c r="K780" s="2"/>
    </row>
    <row r="781" spans="1:11" customFormat="1" ht="47.25" x14ac:dyDescent="0.25">
      <c r="A781" s="16" t="s">
        <v>713</v>
      </c>
      <c r="B781" s="9" t="s">
        <v>709</v>
      </c>
      <c r="C781" s="9" t="s">
        <v>31</v>
      </c>
      <c r="D781" s="9" t="s">
        <v>673</v>
      </c>
      <c r="E781" s="9" t="s">
        <v>714</v>
      </c>
      <c r="F781" s="9"/>
      <c r="G781" s="55">
        <v>1.0000000000000001E-5</v>
      </c>
      <c r="H781" s="55">
        <f t="shared" si="38"/>
        <v>1.0000000000000001E-5</v>
      </c>
      <c r="I781" s="55">
        <f t="shared" si="34"/>
        <v>100</v>
      </c>
      <c r="J781" s="2"/>
      <c r="K781" s="2"/>
    </row>
    <row r="782" spans="1:11" customFormat="1" ht="47.25" x14ac:dyDescent="0.25">
      <c r="A782" s="16" t="s">
        <v>715</v>
      </c>
      <c r="B782" s="9" t="s">
        <v>709</v>
      </c>
      <c r="C782" s="9" t="s">
        <v>31</v>
      </c>
      <c r="D782" s="9" t="s">
        <v>673</v>
      </c>
      <c r="E782" s="9" t="s">
        <v>716</v>
      </c>
      <c r="F782" s="9"/>
      <c r="G782" s="55">
        <v>1.0000000000000001E-5</v>
      </c>
      <c r="H782" s="55">
        <f t="shared" si="38"/>
        <v>1.0000000000000001E-5</v>
      </c>
      <c r="I782" s="55">
        <f t="shared" si="34"/>
        <v>100</v>
      </c>
      <c r="J782" s="2"/>
      <c r="K782" s="2"/>
    </row>
    <row r="783" spans="1:11" customFormat="1" ht="31.5" x14ac:dyDescent="0.25">
      <c r="A783" s="16" t="s">
        <v>717</v>
      </c>
      <c r="B783" s="9" t="s">
        <v>709</v>
      </c>
      <c r="C783" s="9" t="s">
        <v>31</v>
      </c>
      <c r="D783" s="9" t="s">
        <v>673</v>
      </c>
      <c r="E783" s="9" t="s">
        <v>716</v>
      </c>
      <c r="F783" s="9" t="s">
        <v>718</v>
      </c>
      <c r="G783" s="55">
        <v>1.0000000000000001E-5</v>
      </c>
      <c r="H783" s="55">
        <f>0.01/1000</f>
        <v>1.0000000000000001E-5</v>
      </c>
      <c r="I783" s="55">
        <f t="shared" si="34"/>
        <v>100</v>
      </c>
      <c r="J783" s="2"/>
      <c r="K783" s="2"/>
    </row>
    <row r="784" spans="1:11" customFormat="1" x14ac:dyDescent="0.25">
      <c r="A784" s="16" t="s">
        <v>719</v>
      </c>
      <c r="B784" s="9" t="s">
        <v>709</v>
      </c>
      <c r="C784" s="9" t="s">
        <v>31</v>
      </c>
      <c r="D784" s="9" t="s">
        <v>398</v>
      </c>
      <c r="E784" s="9"/>
      <c r="F784" s="9"/>
      <c r="G784" s="12">
        <v>7309.0890099999997</v>
      </c>
      <c r="H784" s="12">
        <f t="shared" ref="H784:H786" si="39">H785</f>
        <v>7309.0890099999997</v>
      </c>
      <c r="I784" s="12">
        <f t="shared" si="34"/>
        <v>100</v>
      </c>
      <c r="J784" s="2"/>
      <c r="K784" s="2"/>
    </row>
    <row r="785" spans="1:11" customFormat="1" ht="94.5" x14ac:dyDescent="0.25">
      <c r="A785" s="19" t="s">
        <v>210</v>
      </c>
      <c r="B785" s="9" t="s">
        <v>709</v>
      </c>
      <c r="C785" s="9" t="s">
        <v>31</v>
      </c>
      <c r="D785" s="9" t="s">
        <v>398</v>
      </c>
      <c r="E785" s="9" t="s">
        <v>211</v>
      </c>
      <c r="F785" s="9"/>
      <c r="G785" s="12">
        <v>7309.0890099999997</v>
      </c>
      <c r="H785" s="12">
        <f t="shared" si="39"/>
        <v>7309.0890099999997</v>
      </c>
      <c r="I785" s="12">
        <f t="shared" si="34"/>
        <v>100</v>
      </c>
      <c r="J785" s="2"/>
      <c r="K785" s="2"/>
    </row>
    <row r="786" spans="1:11" customFormat="1" ht="63" x14ac:dyDescent="0.25">
      <c r="A786" s="19" t="s">
        <v>720</v>
      </c>
      <c r="B786" s="9" t="s">
        <v>709</v>
      </c>
      <c r="C786" s="9" t="s">
        <v>31</v>
      </c>
      <c r="D786" s="9" t="s">
        <v>398</v>
      </c>
      <c r="E786" s="9" t="s">
        <v>721</v>
      </c>
      <c r="F786" s="9"/>
      <c r="G786" s="12">
        <v>7309.0890099999997</v>
      </c>
      <c r="H786" s="12">
        <f t="shared" si="39"/>
        <v>7309.0890099999997</v>
      </c>
      <c r="I786" s="12">
        <f t="shared" si="34"/>
        <v>100</v>
      </c>
      <c r="J786" s="2"/>
      <c r="K786" s="2"/>
    </row>
    <row r="787" spans="1:11" customFormat="1" ht="47.25" x14ac:dyDescent="0.25">
      <c r="A787" s="16" t="s">
        <v>722</v>
      </c>
      <c r="B787" s="9" t="s">
        <v>709</v>
      </c>
      <c r="C787" s="9" t="s">
        <v>31</v>
      </c>
      <c r="D787" s="9" t="s">
        <v>398</v>
      </c>
      <c r="E787" s="9" t="s">
        <v>723</v>
      </c>
      <c r="F787" s="9"/>
      <c r="G787" s="12">
        <v>7309.0890099999997</v>
      </c>
      <c r="H787" s="12">
        <f>H788</f>
        <v>7309.0890099999997</v>
      </c>
      <c r="I787" s="12">
        <f t="shared" si="34"/>
        <v>100</v>
      </c>
      <c r="J787" s="2"/>
      <c r="K787" s="2"/>
    </row>
    <row r="788" spans="1:11" customFormat="1" ht="31.5" x14ac:dyDescent="0.25">
      <c r="A788" s="16" t="s">
        <v>724</v>
      </c>
      <c r="B788" s="9" t="s">
        <v>709</v>
      </c>
      <c r="C788" s="9" t="s">
        <v>31</v>
      </c>
      <c r="D788" s="9" t="s">
        <v>398</v>
      </c>
      <c r="E788" s="9" t="s">
        <v>723</v>
      </c>
      <c r="F788" s="9" t="s">
        <v>39</v>
      </c>
      <c r="G788" s="12">
        <v>7309.0890099999997</v>
      </c>
      <c r="H788" s="12">
        <v>7309.0890099999997</v>
      </c>
      <c r="I788" s="12">
        <f t="shared" si="34"/>
        <v>100</v>
      </c>
      <c r="J788" s="2"/>
      <c r="K788" s="2"/>
    </row>
    <row r="789" spans="1:11" customFormat="1" x14ac:dyDescent="0.25">
      <c r="A789" s="16" t="s">
        <v>725</v>
      </c>
      <c r="B789" s="9" t="s">
        <v>709</v>
      </c>
      <c r="C789" s="9" t="s">
        <v>31</v>
      </c>
      <c r="D789" s="9" t="s">
        <v>390</v>
      </c>
      <c r="E789" s="9"/>
      <c r="F789" s="9"/>
      <c r="G789" s="12">
        <v>729932.46629000001</v>
      </c>
      <c r="H789" s="12">
        <f>H790</f>
        <v>691790.44259000011</v>
      </c>
      <c r="I789" s="12">
        <f t="shared" si="34"/>
        <v>94.774581833047804</v>
      </c>
      <c r="J789" s="2"/>
      <c r="K789" s="2"/>
    </row>
    <row r="790" spans="1:11" customFormat="1" ht="94.5" x14ac:dyDescent="0.25">
      <c r="A790" s="16" t="s">
        <v>210</v>
      </c>
      <c r="B790" s="9" t="s">
        <v>709</v>
      </c>
      <c r="C790" s="9" t="s">
        <v>31</v>
      </c>
      <c r="D790" s="9" t="s">
        <v>390</v>
      </c>
      <c r="E790" s="9" t="s">
        <v>211</v>
      </c>
      <c r="F790" s="9"/>
      <c r="G790" s="12">
        <v>729932.46629000001</v>
      </c>
      <c r="H790" s="12">
        <f>+H800+H791+H797</f>
        <v>691790.44259000011</v>
      </c>
      <c r="I790" s="12">
        <f t="shared" si="34"/>
        <v>94.774581833047804</v>
      </c>
      <c r="J790" s="2"/>
      <c r="K790" s="2"/>
    </row>
    <row r="791" spans="1:11" s="4" customFormat="1" ht="47.25" x14ac:dyDescent="0.25">
      <c r="A791" s="19" t="s">
        <v>726</v>
      </c>
      <c r="B791" s="9" t="s">
        <v>709</v>
      </c>
      <c r="C791" s="9" t="s">
        <v>31</v>
      </c>
      <c r="D791" s="9" t="s">
        <v>390</v>
      </c>
      <c r="E791" s="9" t="s">
        <v>727</v>
      </c>
      <c r="F791" s="9"/>
      <c r="G791" s="12">
        <v>27083.714650000002</v>
      </c>
      <c r="H791" s="12">
        <f>H792+H795</f>
        <v>26906.952079999999</v>
      </c>
      <c r="I791" s="12">
        <f t="shared" si="34"/>
        <v>99.347347392024005</v>
      </c>
      <c r="J791" s="2"/>
      <c r="K791" s="2"/>
    </row>
    <row r="792" spans="1:11" customFormat="1" ht="47.25" x14ac:dyDescent="0.25">
      <c r="A792" s="19" t="s">
        <v>728</v>
      </c>
      <c r="B792" s="9" t="s">
        <v>709</v>
      </c>
      <c r="C792" s="9" t="s">
        <v>31</v>
      </c>
      <c r="D792" s="9" t="s">
        <v>390</v>
      </c>
      <c r="E792" s="9" t="s">
        <v>729</v>
      </c>
      <c r="F792" s="9"/>
      <c r="G792" s="12">
        <v>15947.38465</v>
      </c>
      <c r="H792" s="12">
        <f>H793+H794</f>
        <v>15947.383679999999</v>
      </c>
      <c r="I792" s="12">
        <f t="shared" si="34"/>
        <v>99.999993917497932</v>
      </c>
      <c r="J792" s="2"/>
      <c r="K792" s="2"/>
    </row>
    <row r="793" spans="1:11" customFormat="1" x14ac:dyDescent="0.25">
      <c r="A793" s="19" t="s">
        <v>24</v>
      </c>
      <c r="B793" s="9" t="s">
        <v>709</v>
      </c>
      <c r="C793" s="9" t="s">
        <v>31</v>
      </c>
      <c r="D793" s="9" t="s">
        <v>390</v>
      </c>
      <c r="E793" s="9" t="s">
        <v>729</v>
      </c>
      <c r="F793" s="9" t="s">
        <v>114</v>
      </c>
      <c r="G793" s="12">
        <v>12248.375309999999</v>
      </c>
      <c r="H793" s="12">
        <v>12248.375309999999</v>
      </c>
      <c r="I793" s="12">
        <f t="shared" si="34"/>
        <v>100</v>
      </c>
      <c r="J793" s="2"/>
      <c r="K793" s="2"/>
    </row>
    <row r="794" spans="1:11" customFormat="1" ht="63" x14ac:dyDescent="0.25">
      <c r="A794" s="19" t="s">
        <v>115</v>
      </c>
      <c r="B794" s="9" t="s">
        <v>709</v>
      </c>
      <c r="C794" s="9" t="s">
        <v>31</v>
      </c>
      <c r="D794" s="9" t="s">
        <v>390</v>
      </c>
      <c r="E794" s="9" t="s">
        <v>729</v>
      </c>
      <c r="F794" s="9" t="s">
        <v>116</v>
      </c>
      <c r="G794" s="12">
        <v>3699.0093400000001</v>
      </c>
      <c r="H794" s="12">
        <v>3699.00837</v>
      </c>
      <c r="I794" s="12">
        <f t="shared" si="34"/>
        <v>99.999973776762616</v>
      </c>
      <c r="J794" s="2"/>
      <c r="K794" s="2"/>
    </row>
    <row r="795" spans="1:11" customFormat="1" ht="47.25" x14ac:dyDescent="0.25">
      <c r="A795" s="19" t="s">
        <v>730</v>
      </c>
      <c r="B795" s="9" t="s">
        <v>709</v>
      </c>
      <c r="C795" s="9" t="s">
        <v>31</v>
      </c>
      <c r="D795" s="9" t="s">
        <v>390</v>
      </c>
      <c r="E795" s="9" t="s">
        <v>731</v>
      </c>
      <c r="F795" s="9"/>
      <c r="G795" s="12">
        <v>11136.33</v>
      </c>
      <c r="H795" s="12">
        <f>H796</f>
        <v>10959.5684</v>
      </c>
      <c r="I795" s="12">
        <f t="shared" si="34"/>
        <v>98.412748185443505</v>
      </c>
      <c r="J795" s="2"/>
      <c r="K795" s="2"/>
    </row>
    <row r="796" spans="1:11" customFormat="1" x14ac:dyDescent="0.25">
      <c r="A796" s="19" t="s">
        <v>38</v>
      </c>
      <c r="B796" s="9" t="s">
        <v>709</v>
      </c>
      <c r="C796" s="9" t="s">
        <v>31</v>
      </c>
      <c r="D796" s="9" t="s">
        <v>390</v>
      </c>
      <c r="E796" s="9" t="s">
        <v>731</v>
      </c>
      <c r="F796" s="9" t="s">
        <v>39</v>
      </c>
      <c r="G796" s="12">
        <v>11136.33</v>
      </c>
      <c r="H796" s="12">
        <v>10959.5684</v>
      </c>
      <c r="I796" s="12">
        <f t="shared" si="34"/>
        <v>98.412748185443505</v>
      </c>
      <c r="J796" s="2"/>
      <c r="K796" s="2"/>
    </row>
    <row r="797" spans="1:11" customFormat="1" ht="47.25" x14ac:dyDescent="0.25">
      <c r="A797" s="19" t="s">
        <v>711</v>
      </c>
      <c r="B797" s="9" t="s">
        <v>709</v>
      </c>
      <c r="C797" s="9" t="s">
        <v>31</v>
      </c>
      <c r="D797" s="9" t="s">
        <v>390</v>
      </c>
      <c r="E797" s="9" t="s">
        <v>712</v>
      </c>
      <c r="F797" s="9"/>
      <c r="G797" s="12">
        <v>13103.8</v>
      </c>
      <c r="H797" s="12">
        <f>H798</f>
        <v>13103.8</v>
      </c>
      <c r="I797" s="12">
        <f t="shared" si="34"/>
        <v>100</v>
      </c>
      <c r="J797" s="2"/>
      <c r="K797" s="4"/>
    </row>
    <row r="798" spans="1:11" ht="47.25" x14ac:dyDescent="0.25">
      <c r="A798" s="19" t="s">
        <v>732</v>
      </c>
      <c r="B798" s="9" t="s">
        <v>709</v>
      </c>
      <c r="C798" s="9" t="s">
        <v>31</v>
      </c>
      <c r="D798" s="9" t="s">
        <v>390</v>
      </c>
      <c r="E798" s="9" t="s">
        <v>733</v>
      </c>
      <c r="F798" s="9"/>
      <c r="G798" s="12">
        <v>13103.8</v>
      </c>
      <c r="H798" s="12">
        <f>H799</f>
        <v>13103.8</v>
      </c>
      <c r="I798" s="12">
        <f t="shared" si="34"/>
        <v>100</v>
      </c>
      <c r="K798" s="4"/>
    </row>
    <row r="799" spans="1:11" ht="31.5" x14ac:dyDescent="0.25">
      <c r="A799" s="23" t="s">
        <v>724</v>
      </c>
      <c r="B799" s="9" t="s">
        <v>709</v>
      </c>
      <c r="C799" s="9" t="s">
        <v>31</v>
      </c>
      <c r="D799" s="9" t="s">
        <v>390</v>
      </c>
      <c r="E799" s="9" t="s">
        <v>733</v>
      </c>
      <c r="F799" s="9" t="s">
        <v>39</v>
      </c>
      <c r="G799" s="12">
        <v>13103.8</v>
      </c>
      <c r="H799" s="12">
        <v>13103.8</v>
      </c>
      <c r="I799" s="12">
        <f t="shared" si="34"/>
        <v>100</v>
      </c>
    </row>
    <row r="800" spans="1:11" ht="63" x14ac:dyDescent="0.25">
      <c r="A800" s="16" t="s">
        <v>720</v>
      </c>
      <c r="B800" s="9" t="s">
        <v>709</v>
      </c>
      <c r="C800" s="9" t="s">
        <v>31</v>
      </c>
      <c r="D800" s="9" t="s">
        <v>390</v>
      </c>
      <c r="E800" s="9" t="s">
        <v>721</v>
      </c>
      <c r="F800" s="9"/>
      <c r="G800" s="12">
        <v>689744.95163999998</v>
      </c>
      <c r="H800" s="12">
        <f>H801+H814</f>
        <v>651779.6905100001</v>
      </c>
      <c r="I800" s="12">
        <f t="shared" si="34"/>
        <v>94.495753678264663</v>
      </c>
    </row>
    <row r="801" spans="1:27" ht="47.25" x14ac:dyDescent="0.25">
      <c r="A801" s="16" t="s">
        <v>734</v>
      </c>
      <c r="B801" s="9" t="s">
        <v>709</v>
      </c>
      <c r="C801" s="9" t="s">
        <v>31</v>
      </c>
      <c r="D801" s="9" t="s">
        <v>390</v>
      </c>
      <c r="E801" s="9" t="s">
        <v>735</v>
      </c>
      <c r="F801" s="9"/>
      <c r="G801" s="12">
        <v>313472.88115000003</v>
      </c>
      <c r="H801" s="12">
        <f>H805+H808+H802+H812+H810</f>
        <v>275507.62002000003</v>
      </c>
      <c r="I801" s="12">
        <f t="shared" si="34"/>
        <v>87.888821198592538</v>
      </c>
    </row>
    <row r="802" spans="1:27" ht="63" x14ac:dyDescent="0.25">
      <c r="A802" s="19" t="s">
        <v>736</v>
      </c>
      <c r="B802" s="9" t="s">
        <v>709</v>
      </c>
      <c r="C802" s="9" t="s">
        <v>31</v>
      </c>
      <c r="D802" s="9" t="s">
        <v>390</v>
      </c>
      <c r="E802" s="9" t="s">
        <v>737</v>
      </c>
      <c r="F802" s="9"/>
      <c r="G802" s="12">
        <v>13283.081</v>
      </c>
      <c r="H802" s="12">
        <f>H803+H804</f>
        <v>13061.24619</v>
      </c>
      <c r="I802" s="12">
        <f t="shared" si="34"/>
        <v>98.329944611494881</v>
      </c>
      <c r="K802" s="4"/>
    </row>
    <row r="803" spans="1:27" ht="47.25" x14ac:dyDescent="0.25">
      <c r="A803" s="16" t="s">
        <v>120</v>
      </c>
      <c r="B803" s="9" t="s">
        <v>709</v>
      </c>
      <c r="C803" s="9" t="s">
        <v>31</v>
      </c>
      <c r="D803" s="9" t="s">
        <v>390</v>
      </c>
      <c r="E803" s="9" t="s">
        <v>737</v>
      </c>
      <c r="F803" s="9" t="s">
        <v>121</v>
      </c>
      <c r="G803" s="12">
        <v>10000</v>
      </c>
      <c r="H803" s="12">
        <f>12418.83-2418.83</f>
        <v>10000</v>
      </c>
      <c r="I803" s="12">
        <f t="shared" si="34"/>
        <v>100</v>
      </c>
      <c r="K803" s="4"/>
    </row>
    <row r="804" spans="1:27" ht="31.5" x14ac:dyDescent="0.25">
      <c r="A804" s="19" t="s">
        <v>717</v>
      </c>
      <c r="B804" s="9" t="s">
        <v>709</v>
      </c>
      <c r="C804" s="9" t="s">
        <v>31</v>
      </c>
      <c r="D804" s="9" t="s">
        <v>390</v>
      </c>
      <c r="E804" s="9" t="s">
        <v>737</v>
      </c>
      <c r="F804" s="9" t="s">
        <v>718</v>
      </c>
      <c r="G804" s="12">
        <v>3283.0810000000001</v>
      </c>
      <c r="H804" s="12">
        <v>3061.2461899999998</v>
      </c>
      <c r="I804" s="12">
        <f t="shared" si="34"/>
        <v>93.243090560360827</v>
      </c>
    </row>
    <row r="805" spans="1:27" ht="47.25" x14ac:dyDescent="0.25">
      <c r="A805" s="16" t="s">
        <v>738</v>
      </c>
      <c r="B805" s="9" t="s">
        <v>709</v>
      </c>
      <c r="C805" s="9" t="s">
        <v>31</v>
      </c>
      <c r="D805" s="9" t="s">
        <v>390</v>
      </c>
      <c r="E805" s="9" t="s">
        <v>739</v>
      </c>
      <c r="F805" s="9"/>
      <c r="G805" s="12">
        <v>68751.766240000012</v>
      </c>
      <c r="H805" s="12">
        <f>H806+H807</f>
        <v>68676.591039999999</v>
      </c>
      <c r="I805" s="12">
        <f t="shared" si="34"/>
        <v>99.890657063648973</v>
      </c>
    </row>
    <row r="806" spans="1:27" x14ac:dyDescent="0.25">
      <c r="A806" s="16" t="s">
        <v>38</v>
      </c>
      <c r="B806" s="9" t="s">
        <v>709</v>
      </c>
      <c r="C806" s="9" t="s">
        <v>31</v>
      </c>
      <c r="D806" s="9" t="s">
        <v>390</v>
      </c>
      <c r="E806" s="9" t="s">
        <v>739</v>
      </c>
      <c r="F806" s="9" t="s">
        <v>39</v>
      </c>
      <c r="G806" s="12">
        <v>67738.108250000005</v>
      </c>
      <c r="H806" s="12">
        <v>67691.063049999997</v>
      </c>
      <c r="I806" s="12">
        <f t="shared" si="34"/>
        <v>99.930548399984275</v>
      </c>
    </row>
    <row r="807" spans="1:27" ht="47.25" x14ac:dyDescent="0.25">
      <c r="A807" s="19" t="s">
        <v>126</v>
      </c>
      <c r="B807" s="9" t="s">
        <v>709</v>
      </c>
      <c r="C807" s="9" t="s">
        <v>31</v>
      </c>
      <c r="D807" s="9" t="s">
        <v>390</v>
      </c>
      <c r="E807" s="9" t="s">
        <v>739</v>
      </c>
      <c r="F807" s="9" t="s">
        <v>127</v>
      </c>
      <c r="G807" s="12">
        <v>1013.65799</v>
      </c>
      <c r="H807" s="12">
        <v>985.52799000000005</v>
      </c>
      <c r="I807" s="12">
        <f t="shared" si="34"/>
        <v>97.22490225721991</v>
      </c>
    </row>
    <row r="808" spans="1:27" ht="31.5" x14ac:dyDescent="0.25">
      <c r="A808" s="16" t="s">
        <v>740</v>
      </c>
      <c r="B808" s="9" t="s">
        <v>709</v>
      </c>
      <c r="C808" s="9" t="s">
        <v>31</v>
      </c>
      <c r="D808" s="9" t="s">
        <v>390</v>
      </c>
      <c r="E808" s="9" t="s">
        <v>741</v>
      </c>
      <c r="F808" s="9"/>
      <c r="G808" s="12">
        <v>26539.34835</v>
      </c>
      <c r="H808" s="12">
        <f>H809</f>
        <v>26045.574229999998</v>
      </c>
      <c r="I808" s="12">
        <f t="shared" si="34"/>
        <v>98.139464038498133</v>
      </c>
    </row>
    <row r="809" spans="1:27" x14ac:dyDescent="0.25">
      <c r="A809" s="16" t="s">
        <v>38</v>
      </c>
      <c r="B809" s="9" t="s">
        <v>709</v>
      </c>
      <c r="C809" s="9" t="s">
        <v>31</v>
      </c>
      <c r="D809" s="9" t="s">
        <v>390</v>
      </c>
      <c r="E809" s="9" t="s">
        <v>741</v>
      </c>
      <c r="F809" s="9" t="s">
        <v>39</v>
      </c>
      <c r="G809" s="12">
        <v>26539.34835</v>
      </c>
      <c r="H809" s="12">
        <v>26045.574229999998</v>
      </c>
      <c r="I809" s="12">
        <f t="shared" si="34"/>
        <v>98.139464038498133</v>
      </c>
    </row>
    <row r="810" spans="1:27" ht="47.25" x14ac:dyDescent="0.25">
      <c r="A810" s="16" t="s">
        <v>742</v>
      </c>
      <c r="B810" s="9" t="s">
        <v>709</v>
      </c>
      <c r="C810" s="9" t="s">
        <v>31</v>
      </c>
      <c r="D810" s="9" t="s">
        <v>390</v>
      </c>
      <c r="E810" s="9" t="s">
        <v>743</v>
      </c>
      <c r="F810" s="9"/>
      <c r="G810" s="18">
        <v>138011.89911</v>
      </c>
      <c r="H810" s="12">
        <f>H811</f>
        <v>138011.89911</v>
      </c>
      <c r="I810" s="12">
        <f t="shared" ref="I810:I873" si="40">H810/G810*100</f>
        <v>100</v>
      </c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5">
      <c r="A811" s="16" t="s">
        <v>38</v>
      </c>
      <c r="B811" s="9" t="s">
        <v>709</v>
      </c>
      <c r="C811" s="9" t="s">
        <v>31</v>
      </c>
      <c r="D811" s="9" t="s">
        <v>390</v>
      </c>
      <c r="E811" s="9" t="s">
        <v>743</v>
      </c>
      <c r="F811" s="9" t="s">
        <v>39</v>
      </c>
      <c r="G811" s="18">
        <v>138011.89911</v>
      </c>
      <c r="H811" s="18">
        <v>138011.89911</v>
      </c>
      <c r="I811" s="12">
        <f t="shared" si="40"/>
        <v>100</v>
      </c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customFormat="1" ht="63" x14ac:dyDescent="0.25">
      <c r="A812" s="23" t="s">
        <v>744</v>
      </c>
      <c r="B812" s="25" t="s">
        <v>709</v>
      </c>
      <c r="C812" s="25" t="s">
        <v>31</v>
      </c>
      <c r="D812" s="25" t="s">
        <v>390</v>
      </c>
      <c r="E812" s="9" t="s">
        <v>745</v>
      </c>
      <c r="F812" s="25"/>
      <c r="G812" s="12">
        <v>66886.78645</v>
      </c>
      <c r="H812" s="18">
        <f>H813</f>
        <v>29712.309450000001</v>
      </c>
      <c r="I812" s="18">
        <f t="shared" si="40"/>
        <v>44.421792445075674</v>
      </c>
      <c r="J812" s="2"/>
      <c r="K812" s="2"/>
    </row>
    <row r="813" spans="1:27" customFormat="1" ht="31.5" x14ac:dyDescent="0.25">
      <c r="A813" s="23" t="s">
        <v>724</v>
      </c>
      <c r="B813" s="25" t="s">
        <v>709</v>
      </c>
      <c r="C813" s="25" t="s">
        <v>31</v>
      </c>
      <c r="D813" s="25" t="s">
        <v>390</v>
      </c>
      <c r="E813" s="9" t="s">
        <v>745</v>
      </c>
      <c r="F813" s="25" t="s">
        <v>39</v>
      </c>
      <c r="G813" s="12">
        <v>66886.78645</v>
      </c>
      <c r="H813" s="18">
        <v>29712.309450000001</v>
      </c>
      <c r="I813" s="18">
        <f t="shared" si="40"/>
        <v>44.421792445075674</v>
      </c>
      <c r="J813" s="2"/>
      <c r="K813" s="2"/>
    </row>
    <row r="814" spans="1:27" customFormat="1" ht="31.5" x14ac:dyDescent="0.25">
      <c r="A814" s="16" t="s">
        <v>746</v>
      </c>
      <c r="B814" s="9" t="s">
        <v>709</v>
      </c>
      <c r="C814" s="9" t="s">
        <v>31</v>
      </c>
      <c r="D814" s="9" t="s">
        <v>390</v>
      </c>
      <c r="E814" s="9" t="s">
        <v>747</v>
      </c>
      <c r="F814" s="9"/>
      <c r="G814" s="12">
        <v>376272.07049000001</v>
      </c>
      <c r="H814" s="12">
        <f>H817+H815+H819</f>
        <v>376272.07049000001</v>
      </c>
      <c r="I814" s="12">
        <f t="shared" si="40"/>
        <v>100</v>
      </c>
      <c r="J814" s="2"/>
      <c r="K814" s="2"/>
    </row>
    <row r="815" spans="1:27" customFormat="1" ht="47.25" x14ac:dyDescent="0.25">
      <c r="A815" s="16" t="s">
        <v>748</v>
      </c>
      <c r="B815" s="9" t="s">
        <v>709</v>
      </c>
      <c r="C815" s="9" t="s">
        <v>31</v>
      </c>
      <c r="D815" s="9" t="s">
        <v>390</v>
      </c>
      <c r="E815" s="9" t="s">
        <v>749</v>
      </c>
      <c r="F815" s="9"/>
      <c r="G815" s="12">
        <v>3547.7055</v>
      </c>
      <c r="H815" s="12">
        <f>H816</f>
        <v>3547.7055</v>
      </c>
      <c r="I815" s="12">
        <f t="shared" si="40"/>
        <v>100</v>
      </c>
      <c r="J815" s="2"/>
      <c r="K815" s="2"/>
    </row>
    <row r="816" spans="1:27" customFormat="1" x14ac:dyDescent="0.25">
      <c r="A816" s="16" t="s">
        <v>38</v>
      </c>
      <c r="B816" s="9" t="s">
        <v>709</v>
      </c>
      <c r="C816" s="9" t="s">
        <v>31</v>
      </c>
      <c r="D816" s="9" t="s">
        <v>390</v>
      </c>
      <c r="E816" s="9" t="s">
        <v>749</v>
      </c>
      <c r="F816" s="9" t="s">
        <v>39</v>
      </c>
      <c r="G816" s="12">
        <v>3547.7055</v>
      </c>
      <c r="H816" s="12">
        <v>3547.7055</v>
      </c>
      <c r="I816" s="12">
        <f t="shared" si="40"/>
        <v>100</v>
      </c>
      <c r="J816" s="2"/>
      <c r="K816" s="2"/>
    </row>
    <row r="817" spans="1:27" customFormat="1" ht="47.25" x14ac:dyDescent="0.25">
      <c r="A817" s="16" t="s">
        <v>750</v>
      </c>
      <c r="B817" s="9" t="s">
        <v>709</v>
      </c>
      <c r="C817" s="9" t="s">
        <v>31</v>
      </c>
      <c r="D817" s="9" t="s">
        <v>390</v>
      </c>
      <c r="E817" s="9" t="s">
        <v>751</v>
      </c>
      <c r="F817" s="9"/>
      <c r="G817" s="12">
        <v>242032.86893</v>
      </c>
      <c r="H817" s="12">
        <f>H818</f>
        <v>242032.86893</v>
      </c>
      <c r="I817" s="12">
        <f t="shared" si="40"/>
        <v>100</v>
      </c>
      <c r="J817" s="2"/>
      <c r="K817" s="2"/>
    </row>
    <row r="818" spans="1:27" customFormat="1" x14ac:dyDescent="0.25">
      <c r="A818" s="16" t="s">
        <v>38</v>
      </c>
      <c r="B818" s="9" t="s">
        <v>709</v>
      </c>
      <c r="C818" s="9" t="s">
        <v>31</v>
      </c>
      <c r="D818" s="9" t="s">
        <v>390</v>
      </c>
      <c r="E818" s="9" t="s">
        <v>751</v>
      </c>
      <c r="F818" s="9" t="s">
        <v>39</v>
      </c>
      <c r="G818" s="12">
        <v>242032.86893</v>
      </c>
      <c r="H818" s="12">
        <v>242032.86893</v>
      </c>
      <c r="I818" s="12">
        <f t="shared" si="40"/>
        <v>100</v>
      </c>
      <c r="J818" s="4"/>
      <c r="K818" s="2"/>
      <c r="L818" s="56"/>
    </row>
    <row r="819" spans="1:27" customFormat="1" ht="63" x14ac:dyDescent="0.25">
      <c r="A819" s="16" t="s">
        <v>752</v>
      </c>
      <c r="B819" s="9" t="s">
        <v>709</v>
      </c>
      <c r="C819" s="9" t="s">
        <v>31</v>
      </c>
      <c r="D819" s="9" t="s">
        <v>390</v>
      </c>
      <c r="E819" s="9" t="s">
        <v>753</v>
      </c>
      <c r="F819" s="9"/>
      <c r="G819" s="12">
        <v>130691.49605999999</v>
      </c>
      <c r="H819" s="12">
        <f>H820</f>
        <v>130691.49605999999</v>
      </c>
      <c r="I819" s="12">
        <f t="shared" si="40"/>
        <v>100</v>
      </c>
      <c r="J819" s="2"/>
      <c r="K819" s="2"/>
    </row>
    <row r="820" spans="1:27" customFormat="1" ht="47.25" x14ac:dyDescent="0.25">
      <c r="A820" s="16" t="s">
        <v>120</v>
      </c>
      <c r="B820" s="9" t="s">
        <v>709</v>
      </c>
      <c r="C820" s="9" t="s">
        <v>31</v>
      </c>
      <c r="D820" s="9" t="s">
        <v>390</v>
      </c>
      <c r="E820" s="9" t="s">
        <v>753</v>
      </c>
      <c r="F820" s="9" t="s">
        <v>121</v>
      </c>
      <c r="G820" s="12">
        <v>130691.49605999999</v>
      </c>
      <c r="H820" s="12">
        <v>130691.49605999999</v>
      </c>
      <c r="I820" s="12">
        <f t="shared" si="40"/>
        <v>100</v>
      </c>
      <c r="J820" s="2"/>
      <c r="K820" s="2"/>
    </row>
    <row r="821" spans="1:27" customFormat="1" ht="31.5" x14ac:dyDescent="0.25">
      <c r="A821" s="16" t="s">
        <v>162</v>
      </c>
      <c r="B821" s="9" t="s">
        <v>709</v>
      </c>
      <c r="C821" s="9" t="s">
        <v>31</v>
      </c>
      <c r="D821" s="9" t="s">
        <v>163</v>
      </c>
      <c r="E821" s="9"/>
      <c r="F821" s="9"/>
      <c r="G821" s="12">
        <v>8250</v>
      </c>
      <c r="H821" s="12">
        <f t="shared" ref="H821:H825" si="41">H822</f>
        <v>8250</v>
      </c>
      <c r="I821" s="12">
        <f t="shared" si="40"/>
        <v>100</v>
      </c>
      <c r="J821" s="2"/>
      <c r="K821" s="2"/>
    </row>
    <row r="822" spans="1:27" customFormat="1" ht="110.25" x14ac:dyDescent="0.25">
      <c r="A822" s="16" t="s">
        <v>85</v>
      </c>
      <c r="B822" s="9" t="s">
        <v>709</v>
      </c>
      <c r="C822" s="9" t="s">
        <v>31</v>
      </c>
      <c r="D822" s="9" t="s">
        <v>163</v>
      </c>
      <c r="E822" s="9" t="s">
        <v>86</v>
      </c>
      <c r="F822" s="9"/>
      <c r="G822" s="12">
        <v>8250</v>
      </c>
      <c r="H822" s="12">
        <f t="shared" si="41"/>
        <v>8250</v>
      </c>
      <c r="I822" s="12">
        <f t="shared" si="40"/>
        <v>100</v>
      </c>
      <c r="J822" s="2"/>
      <c r="K822" s="2"/>
    </row>
    <row r="823" spans="1:27" customFormat="1" ht="78.75" x14ac:dyDescent="0.25">
      <c r="A823" s="16" t="s">
        <v>87</v>
      </c>
      <c r="B823" s="9" t="s">
        <v>709</v>
      </c>
      <c r="C823" s="9" t="s">
        <v>31</v>
      </c>
      <c r="D823" s="9" t="s">
        <v>163</v>
      </c>
      <c r="E823" s="9" t="s">
        <v>88</v>
      </c>
      <c r="F823" s="9"/>
      <c r="G823" s="12">
        <v>8250</v>
      </c>
      <c r="H823" s="12">
        <f t="shared" si="41"/>
        <v>8250</v>
      </c>
      <c r="I823" s="12">
        <f t="shared" si="40"/>
        <v>100</v>
      </c>
      <c r="J823" s="2"/>
      <c r="K823" s="2"/>
    </row>
    <row r="824" spans="1:27" customFormat="1" ht="63" x14ac:dyDescent="0.25">
      <c r="A824" s="16" t="s">
        <v>542</v>
      </c>
      <c r="B824" s="9" t="s">
        <v>709</v>
      </c>
      <c r="C824" s="9" t="s">
        <v>31</v>
      </c>
      <c r="D824" s="9" t="s">
        <v>163</v>
      </c>
      <c r="E824" s="9" t="s">
        <v>543</v>
      </c>
      <c r="F824" s="9"/>
      <c r="G824" s="12">
        <v>8250</v>
      </c>
      <c r="H824" s="12">
        <f t="shared" si="41"/>
        <v>8250</v>
      </c>
      <c r="I824" s="12">
        <f t="shared" si="40"/>
        <v>100</v>
      </c>
      <c r="J824" s="2"/>
      <c r="K824" s="2"/>
    </row>
    <row r="825" spans="1:27" customFormat="1" ht="31.5" x14ac:dyDescent="0.25">
      <c r="A825" s="16" t="s">
        <v>544</v>
      </c>
      <c r="B825" s="9" t="s">
        <v>709</v>
      </c>
      <c r="C825" s="9" t="s">
        <v>31</v>
      </c>
      <c r="D825" s="9" t="s">
        <v>163</v>
      </c>
      <c r="E825" s="9" t="s">
        <v>545</v>
      </c>
      <c r="F825" s="9"/>
      <c r="G825" s="12">
        <v>8250</v>
      </c>
      <c r="H825" s="12">
        <f t="shared" si="41"/>
        <v>8250</v>
      </c>
      <c r="I825" s="12">
        <f t="shared" si="40"/>
        <v>100</v>
      </c>
      <c r="J825" s="2"/>
      <c r="K825" s="2"/>
    </row>
    <row r="826" spans="1:27" customFormat="1" ht="47.25" x14ac:dyDescent="0.25">
      <c r="A826" s="16" t="s">
        <v>754</v>
      </c>
      <c r="B826" s="9" t="s">
        <v>709</v>
      </c>
      <c r="C826" s="9" t="s">
        <v>31</v>
      </c>
      <c r="D826" s="9" t="s">
        <v>163</v>
      </c>
      <c r="E826" s="9" t="s">
        <v>545</v>
      </c>
      <c r="F826" s="9" t="s">
        <v>755</v>
      </c>
      <c r="G826" s="12">
        <v>8250</v>
      </c>
      <c r="H826" s="12">
        <v>8250</v>
      </c>
      <c r="I826" s="12">
        <f t="shared" si="40"/>
        <v>100</v>
      </c>
      <c r="J826" s="2"/>
      <c r="K826" s="2"/>
    </row>
    <row r="827" spans="1:27" customFormat="1" x14ac:dyDescent="0.25">
      <c r="A827" s="16" t="s">
        <v>182</v>
      </c>
      <c r="B827" s="9" t="s">
        <v>709</v>
      </c>
      <c r="C827" s="9" t="s">
        <v>79</v>
      </c>
      <c r="D827" s="9" t="s">
        <v>17</v>
      </c>
      <c r="E827" s="9"/>
      <c r="F827" s="9"/>
      <c r="G827" s="12">
        <v>414695.19555999996</v>
      </c>
      <c r="H827" s="12">
        <f>H854+H919+H828</f>
        <v>402891.71236</v>
      </c>
      <c r="I827" s="12">
        <f t="shared" si="40"/>
        <v>97.153696660492855</v>
      </c>
      <c r="J827" s="2"/>
      <c r="K827" s="2"/>
    </row>
    <row r="828" spans="1:27" x14ac:dyDescent="0.25">
      <c r="A828" s="16" t="s">
        <v>194</v>
      </c>
      <c r="B828" s="9" t="s">
        <v>709</v>
      </c>
      <c r="C828" s="9" t="s">
        <v>79</v>
      </c>
      <c r="D828" s="9" t="s">
        <v>19</v>
      </c>
      <c r="E828" s="9"/>
      <c r="F828" s="9"/>
      <c r="G828" s="12">
        <v>68059.105920000002</v>
      </c>
      <c r="H828" s="12">
        <f>H839+H829</f>
        <v>66252.397259999998</v>
      </c>
      <c r="I828" s="12">
        <f t="shared" si="40"/>
        <v>97.345382905670704</v>
      </c>
    </row>
    <row r="829" spans="1:27" ht="94.5" x14ac:dyDescent="0.25">
      <c r="A829" s="16" t="s">
        <v>210</v>
      </c>
      <c r="B829" s="9" t="s">
        <v>709</v>
      </c>
      <c r="C829" s="9" t="s">
        <v>79</v>
      </c>
      <c r="D829" s="9" t="s">
        <v>19</v>
      </c>
      <c r="E829" s="9" t="s">
        <v>211</v>
      </c>
      <c r="F829" s="9"/>
      <c r="G829" s="12">
        <v>7331.2677899999999</v>
      </c>
      <c r="H829" s="12">
        <f>H830+H834</f>
        <v>6063.6123199999993</v>
      </c>
      <c r="I829" s="12">
        <f t="shared" si="40"/>
        <v>82.708918753055116</v>
      </c>
    </row>
    <row r="830" spans="1:27" ht="47.25" x14ac:dyDescent="0.25">
      <c r="A830" s="16" t="s">
        <v>711</v>
      </c>
      <c r="B830" s="9" t="s">
        <v>709</v>
      </c>
      <c r="C830" s="9" t="s">
        <v>79</v>
      </c>
      <c r="D830" s="9" t="s">
        <v>19</v>
      </c>
      <c r="E830" s="9" t="s">
        <v>712</v>
      </c>
      <c r="F830" s="9"/>
      <c r="G830" s="12">
        <v>1373.1161300000001</v>
      </c>
      <c r="H830" s="12">
        <f t="shared" ref="H830:H832" si="42">H831</f>
        <v>142.2972</v>
      </c>
      <c r="I830" s="12">
        <f t="shared" si="40"/>
        <v>10.363085604420071</v>
      </c>
    </row>
    <row r="831" spans="1:27" ht="47.25" x14ac:dyDescent="0.25">
      <c r="A831" s="16" t="s">
        <v>713</v>
      </c>
      <c r="B831" s="9" t="s">
        <v>709</v>
      </c>
      <c r="C831" s="9" t="s">
        <v>79</v>
      </c>
      <c r="D831" s="9" t="s">
        <v>19</v>
      </c>
      <c r="E831" s="9" t="s">
        <v>714</v>
      </c>
      <c r="F831" s="9"/>
      <c r="G831" s="12">
        <v>1373.1161300000001</v>
      </c>
      <c r="H831" s="12">
        <f t="shared" si="42"/>
        <v>142.2972</v>
      </c>
      <c r="I831" s="12">
        <f t="shared" si="40"/>
        <v>10.363085604420071</v>
      </c>
    </row>
    <row r="832" spans="1:27" ht="47.25" x14ac:dyDescent="0.25">
      <c r="A832" s="16" t="s">
        <v>756</v>
      </c>
      <c r="B832" s="9" t="s">
        <v>709</v>
      </c>
      <c r="C832" s="9" t="s">
        <v>79</v>
      </c>
      <c r="D832" s="9" t="s">
        <v>19</v>
      </c>
      <c r="E832" s="9" t="s">
        <v>757</v>
      </c>
      <c r="F832" s="9"/>
      <c r="G832" s="18">
        <v>1373.1161300000001</v>
      </c>
      <c r="H832" s="12">
        <f t="shared" si="42"/>
        <v>142.2972</v>
      </c>
      <c r="I832" s="12">
        <f t="shared" si="40"/>
        <v>10.363085604420071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5">
      <c r="A833" s="16" t="s">
        <v>38</v>
      </c>
      <c r="B833" s="9" t="s">
        <v>709</v>
      </c>
      <c r="C833" s="9" t="s">
        <v>79</v>
      </c>
      <c r="D833" s="9" t="s">
        <v>19</v>
      </c>
      <c r="E833" s="9" t="s">
        <v>757</v>
      </c>
      <c r="F833" s="9" t="s">
        <v>39</v>
      </c>
      <c r="G833" s="18">
        <v>1373.1161300000001</v>
      </c>
      <c r="H833" s="12">
        <v>142.2972</v>
      </c>
      <c r="I833" s="12">
        <f t="shared" si="40"/>
        <v>10.363085604420071</v>
      </c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63" x14ac:dyDescent="0.25">
      <c r="A834" s="16" t="s">
        <v>758</v>
      </c>
      <c r="B834" s="9" t="s">
        <v>709</v>
      </c>
      <c r="C834" s="9" t="s">
        <v>79</v>
      </c>
      <c r="D834" s="9" t="s">
        <v>19</v>
      </c>
      <c r="E834" s="9" t="s">
        <v>759</v>
      </c>
      <c r="F834" s="9"/>
      <c r="G834" s="12">
        <v>5958.1516599999995</v>
      </c>
      <c r="H834" s="12">
        <f>H835+H837</f>
        <v>5921.3151199999993</v>
      </c>
      <c r="I834" s="12">
        <f t="shared" si="40"/>
        <v>99.381745512667933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47.25" x14ac:dyDescent="0.25">
      <c r="A835" s="16" t="s">
        <v>760</v>
      </c>
      <c r="B835" s="9" t="s">
        <v>709</v>
      </c>
      <c r="C835" s="9" t="s">
        <v>79</v>
      </c>
      <c r="D835" s="9" t="s">
        <v>19</v>
      </c>
      <c r="E835" s="9" t="s">
        <v>761</v>
      </c>
      <c r="F835" s="9"/>
      <c r="G835" s="12">
        <v>5058.0756199999996</v>
      </c>
      <c r="H835" s="12">
        <f>H836</f>
        <v>5058.0756199999996</v>
      </c>
      <c r="I835" s="12">
        <f t="shared" si="40"/>
        <v>100</v>
      </c>
    </row>
    <row r="836" spans="1:27" x14ac:dyDescent="0.25">
      <c r="A836" s="16" t="s">
        <v>38</v>
      </c>
      <c r="B836" s="9" t="s">
        <v>709</v>
      </c>
      <c r="C836" s="9" t="s">
        <v>79</v>
      </c>
      <c r="D836" s="9" t="s">
        <v>19</v>
      </c>
      <c r="E836" s="9" t="s">
        <v>761</v>
      </c>
      <c r="F836" s="9" t="s">
        <v>39</v>
      </c>
      <c r="G836" s="12">
        <v>5058.0756199999996</v>
      </c>
      <c r="H836" s="12">
        <v>5058.0756199999996</v>
      </c>
      <c r="I836" s="12">
        <f t="shared" si="40"/>
        <v>100</v>
      </c>
    </row>
    <row r="837" spans="1:27" ht="31.5" x14ac:dyDescent="0.25">
      <c r="A837" s="16" t="s">
        <v>762</v>
      </c>
      <c r="B837" s="9" t="s">
        <v>709</v>
      </c>
      <c r="C837" s="9" t="s">
        <v>79</v>
      </c>
      <c r="D837" s="9" t="s">
        <v>19</v>
      </c>
      <c r="E837" s="9" t="s">
        <v>763</v>
      </c>
      <c r="F837" s="9"/>
      <c r="G837" s="12">
        <v>900.07604000000003</v>
      </c>
      <c r="H837" s="12">
        <f>H838</f>
        <v>863.23950000000002</v>
      </c>
      <c r="I837" s="12">
        <f t="shared" si="40"/>
        <v>95.907396890600481</v>
      </c>
    </row>
    <row r="838" spans="1:27" x14ac:dyDescent="0.25">
      <c r="A838" s="19" t="s">
        <v>52</v>
      </c>
      <c r="B838" s="9" t="s">
        <v>709</v>
      </c>
      <c r="C838" s="9" t="s">
        <v>79</v>
      </c>
      <c r="D838" s="9" t="s">
        <v>19</v>
      </c>
      <c r="E838" s="9" t="s">
        <v>763</v>
      </c>
      <c r="F838" s="9" t="s">
        <v>53</v>
      </c>
      <c r="G838" s="12">
        <v>900.07604000000003</v>
      </c>
      <c r="H838" s="12">
        <v>863.23950000000002</v>
      </c>
      <c r="I838" s="12">
        <f t="shared" si="40"/>
        <v>95.907396890600481</v>
      </c>
    </row>
    <row r="839" spans="1:27" ht="78.75" x14ac:dyDescent="0.25">
      <c r="A839" s="16" t="s">
        <v>32</v>
      </c>
      <c r="B839" s="9" t="s">
        <v>709</v>
      </c>
      <c r="C839" s="9" t="s">
        <v>79</v>
      </c>
      <c r="D839" s="9" t="s">
        <v>19</v>
      </c>
      <c r="E839" s="9" t="s">
        <v>33</v>
      </c>
      <c r="F839" s="9"/>
      <c r="G839" s="12">
        <v>60727.838130000004</v>
      </c>
      <c r="H839" s="12">
        <f>H840</f>
        <v>60188.784940000005</v>
      </c>
      <c r="I839" s="12">
        <f t="shared" si="40"/>
        <v>99.112345825902693</v>
      </c>
    </row>
    <row r="840" spans="1:27" ht="47.25" x14ac:dyDescent="0.25">
      <c r="A840" s="16" t="s">
        <v>188</v>
      </c>
      <c r="B840" s="9" t="s">
        <v>709</v>
      </c>
      <c r="C840" s="9" t="s">
        <v>79</v>
      </c>
      <c r="D840" s="9" t="s">
        <v>19</v>
      </c>
      <c r="E840" s="9" t="s">
        <v>189</v>
      </c>
      <c r="F840" s="9"/>
      <c r="G840" s="12">
        <v>60727.838130000004</v>
      </c>
      <c r="H840" s="12">
        <f>H841+H848+H850+H852</f>
        <v>60188.784940000005</v>
      </c>
      <c r="I840" s="12">
        <f t="shared" si="40"/>
        <v>99.112345825902693</v>
      </c>
    </row>
    <row r="841" spans="1:27" s="4" customFormat="1" ht="47.25" x14ac:dyDescent="0.25">
      <c r="A841" s="24" t="s">
        <v>764</v>
      </c>
      <c r="B841" s="9" t="s">
        <v>709</v>
      </c>
      <c r="C841" s="9" t="s">
        <v>79</v>
      </c>
      <c r="D841" s="9" t="s">
        <v>19</v>
      </c>
      <c r="E841" s="9" t="s">
        <v>204</v>
      </c>
      <c r="F841" s="9"/>
      <c r="G841" s="12">
        <v>5798.5155799999993</v>
      </c>
      <c r="H841" s="12">
        <f>H842+H846+H844</f>
        <v>5798.5155799999993</v>
      </c>
      <c r="I841" s="12">
        <f t="shared" si="40"/>
        <v>100</v>
      </c>
      <c r="J841" s="2"/>
      <c r="K841" s="2"/>
    </row>
    <row r="842" spans="1:27" ht="31.5" x14ac:dyDescent="0.25">
      <c r="A842" s="16" t="s">
        <v>765</v>
      </c>
      <c r="B842" s="9" t="s">
        <v>709</v>
      </c>
      <c r="C842" s="9" t="s">
        <v>79</v>
      </c>
      <c r="D842" s="9" t="s">
        <v>19</v>
      </c>
      <c r="E842" s="9" t="s">
        <v>766</v>
      </c>
      <c r="F842" s="9"/>
      <c r="G842" s="12">
        <v>3671.0461399999999</v>
      </c>
      <c r="H842" s="12">
        <f>H843</f>
        <v>3671.0461399999999</v>
      </c>
      <c r="I842" s="12">
        <f t="shared" si="40"/>
        <v>100</v>
      </c>
    </row>
    <row r="843" spans="1:27" x14ac:dyDescent="0.25">
      <c r="A843" s="16" t="s">
        <v>38</v>
      </c>
      <c r="B843" s="9" t="s">
        <v>709</v>
      </c>
      <c r="C843" s="9" t="s">
        <v>79</v>
      </c>
      <c r="D843" s="9" t="s">
        <v>19</v>
      </c>
      <c r="E843" s="9" t="s">
        <v>766</v>
      </c>
      <c r="F843" s="9" t="s">
        <v>39</v>
      </c>
      <c r="G843" s="12">
        <v>3671.0461399999999</v>
      </c>
      <c r="H843" s="12">
        <v>3671.0461399999999</v>
      </c>
      <c r="I843" s="12">
        <f t="shared" si="40"/>
        <v>100</v>
      </c>
    </row>
    <row r="844" spans="1:27" ht="47.25" x14ac:dyDescent="0.25">
      <c r="A844" s="16" t="s">
        <v>767</v>
      </c>
      <c r="B844" s="9" t="s">
        <v>709</v>
      </c>
      <c r="C844" s="9" t="s">
        <v>79</v>
      </c>
      <c r="D844" s="9" t="s">
        <v>19</v>
      </c>
      <c r="E844" s="9" t="s">
        <v>768</v>
      </c>
      <c r="F844" s="9"/>
      <c r="G844" s="18">
        <v>1023.2148</v>
      </c>
      <c r="H844" s="12">
        <f>H845</f>
        <v>1023.2148</v>
      </c>
      <c r="I844" s="12">
        <f t="shared" si="40"/>
        <v>100</v>
      </c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31.5" x14ac:dyDescent="0.25">
      <c r="A845" s="16" t="s">
        <v>717</v>
      </c>
      <c r="B845" s="9" t="s">
        <v>709</v>
      </c>
      <c r="C845" s="9" t="s">
        <v>79</v>
      </c>
      <c r="D845" s="9" t="s">
        <v>19</v>
      </c>
      <c r="E845" s="9" t="s">
        <v>768</v>
      </c>
      <c r="F845" s="9" t="s">
        <v>718</v>
      </c>
      <c r="G845" s="18">
        <v>1023.2148</v>
      </c>
      <c r="H845" s="12">
        <v>1023.2148</v>
      </c>
      <c r="I845" s="12">
        <f t="shared" si="40"/>
        <v>100</v>
      </c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63" x14ac:dyDescent="0.25">
      <c r="A846" s="19" t="s">
        <v>769</v>
      </c>
      <c r="B846" s="9" t="s">
        <v>709</v>
      </c>
      <c r="C846" s="9" t="s">
        <v>79</v>
      </c>
      <c r="D846" s="9" t="s">
        <v>19</v>
      </c>
      <c r="E846" s="9" t="s">
        <v>770</v>
      </c>
      <c r="F846" s="9"/>
      <c r="G846" s="12">
        <v>1104.2546400000001</v>
      </c>
      <c r="H846" s="12">
        <f>H847</f>
        <v>1104.2546400000001</v>
      </c>
      <c r="I846" s="12">
        <f t="shared" si="40"/>
        <v>100</v>
      </c>
    </row>
    <row r="847" spans="1:27" x14ac:dyDescent="0.25">
      <c r="A847" s="16" t="s">
        <v>38</v>
      </c>
      <c r="B847" s="9" t="s">
        <v>709</v>
      </c>
      <c r="C847" s="9" t="s">
        <v>79</v>
      </c>
      <c r="D847" s="9" t="s">
        <v>19</v>
      </c>
      <c r="E847" s="9" t="s">
        <v>770</v>
      </c>
      <c r="F847" s="9" t="s">
        <v>39</v>
      </c>
      <c r="G847" s="12">
        <v>1104.2546400000001</v>
      </c>
      <c r="H847" s="12">
        <v>1104.2546400000001</v>
      </c>
      <c r="I847" s="12">
        <f t="shared" si="40"/>
        <v>100</v>
      </c>
    </row>
    <row r="848" spans="1:27" ht="63" x14ac:dyDescent="0.25">
      <c r="A848" s="16" t="s">
        <v>771</v>
      </c>
      <c r="B848" s="9" t="s">
        <v>709</v>
      </c>
      <c r="C848" s="9" t="s">
        <v>79</v>
      </c>
      <c r="D848" s="9" t="s">
        <v>19</v>
      </c>
      <c r="E848" s="9" t="s">
        <v>772</v>
      </c>
      <c r="F848" s="9"/>
      <c r="G848" s="12">
        <v>44331.802880000003</v>
      </c>
      <c r="H848" s="12">
        <f>H849</f>
        <v>44331.802880000003</v>
      </c>
      <c r="I848" s="12">
        <f t="shared" si="40"/>
        <v>100</v>
      </c>
    </row>
    <row r="849" spans="1:11" ht="31.5" x14ac:dyDescent="0.25">
      <c r="A849" s="16" t="s">
        <v>717</v>
      </c>
      <c r="B849" s="9" t="s">
        <v>709</v>
      </c>
      <c r="C849" s="9" t="s">
        <v>79</v>
      </c>
      <c r="D849" s="9" t="s">
        <v>19</v>
      </c>
      <c r="E849" s="9" t="s">
        <v>772</v>
      </c>
      <c r="F849" s="9" t="s">
        <v>718</v>
      </c>
      <c r="G849" s="12">
        <v>44331.802880000003</v>
      </c>
      <c r="H849" s="12">
        <v>44331.802880000003</v>
      </c>
      <c r="I849" s="12">
        <f t="shared" si="40"/>
        <v>100</v>
      </c>
    </row>
    <row r="850" spans="1:11" s="4" customFormat="1" ht="63" x14ac:dyDescent="0.25">
      <c r="A850" s="16" t="s">
        <v>773</v>
      </c>
      <c r="B850" s="9" t="s">
        <v>709</v>
      </c>
      <c r="C850" s="9" t="s">
        <v>79</v>
      </c>
      <c r="D850" s="9" t="s">
        <v>19</v>
      </c>
      <c r="E850" s="9" t="s">
        <v>774</v>
      </c>
      <c r="F850" s="9"/>
      <c r="G850" s="12">
        <v>2619.7126699999999</v>
      </c>
      <c r="H850" s="12">
        <f>H851</f>
        <v>2619.7126699999999</v>
      </c>
      <c r="I850" s="12">
        <f t="shared" si="40"/>
        <v>100</v>
      </c>
      <c r="J850" s="2"/>
      <c r="K850" s="2"/>
    </row>
    <row r="851" spans="1:11" s="4" customFormat="1" x14ac:dyDescent="0.25">
      <c r="A851" s="16" t="s">
        <v>38</v>
      </c>
      <c r="B851" s="9" t="s">
        <v>709</v>
      </c>
      <c r="C851" s="9" t="s">
        <v>79</v>
      </c>
      <c r="D851" s="9" t="s">
        <v>19</v>
      </c>
      <c r="E851" s="9" t="s">
        <v>774</v>
      </c>
      <c r="F851" s="9" t="s">
        <v>39</v>
      </c>
      <c r="G851" s="12">
        <v>2619.7126699999999</v>
      </c>
      <c r="H851" s="12">
        <v>2619.7126699999999</v>
      </c>
      <c r="I851" s="12">
        <f t="shared" si="40"/>
        <v>100</v>
      </c>
      <c r="J851" s="2"/>
      <c r="K851" s="2"/>
    </row>
    <row r="852" spans="1:11" s="4" customFormat="1" ht="78.75" x14ac:dyDescent="0.25">
      <c r="A852" s="16" t="s">
        <v>775</v>
      </c>
      <c r="B852" s="9" t="s">
        <v>709</v>
      </c>
      <c r="C852" s="9" t="s">
        <v>79</v>
      </c>
      <c r="D852" s="9" t="s">
        <v>19</v>
      </c>
      <c r="E852" s="9" t="s">
        <v>776</v>
      </c>
      <c r="F852" s="9"/>
      <c r="G852" s="12">
        <v>7977.8069999999998</v>
      </c>
      <c r="H852" s="12">
        <f>H853</f>
        <v>7438.7538100000002</v>
      </c>
      <c r="I852" s="12">
        <f t="shared" si="40"/>
        <v>93.243090613748876</v>
      </c>
      <c r="J852" s="2"/>
      <c r="K852" s="2"/>
    </row>
    <row r="853" spans="1:11" s="4" customFormat="1" ht="31.5" x14ac:dyDescent="0.25">
      <c r="A853" s="19" t="s">
        <v>717</v>
      </c>
      <c r="B853" s="9" t="s">
        <v>709</v>
      </c>
      <c r="C853" s="9" t="s">
        <v>79</v>
      </c>
      <c r="D853" s="9" t="s">
        <v>19</v>
      </c>
      <c r="E853" s="9" t="s">
        <v>776</v>
      </c>
      <c r="F853" s="9" t="s">
        <v>718</v>
      </c>
      <c r="G853" s="12">
        <v>7977.8069999999998</v>
      </c>
      <c r="H853" s="12">
        <v>7438.7538100000002</v>
      </c>
      <c r="I853" s="12">
        <f t="shared" si="40"/>
        <v>93.243090613748876</v>
      </c>
      <c r="J853" s="2"/>
      <c r="K853" s="2"/>
    </row>
    <row r="854" spans="1:11" x14ac:dyDescent="0.25">
      <c r="A854" s="16" t="s">
        <v>209</v>
      </c>
      <c r="B854" s="9" t="s">
        <v>709</v>
      </c>
      <c r="C854" s="9" t="s">
        <v>79</v>
      </c>
      <c r="D854" s="9" t="s">
        <v>131</v>
      </c>
      <c r="E854" s="9"/>
      <c r="F854" s="9"/>
      <c r="G854" s="12">
        <v>295149.71457999997</v>
      </c>
      <c r="H854" s="12">
        <f>H855+H902</f>
        <v>288612.87576999998</v>
      </c>
      <c r="I854" s="12">
        <f t="shared" si="40"/>
        <v>97.785246440335555</v>
      </c>
    </row>
    <row r="855" spans="1:11" ht="94.5" x14ac:dyDescent="0.25">
      <c r="A855" s="16" t="s">
        <v>210</v>
      </c>
      <c r="B855" s="9" t="s">
        <v>709</v>
      </c>
      <c r="C855" s="9" t="s">
        <v>79</v>
      </c>
      <c r="D855" s="9" t="s">
        <v>131</v>
      </c>
      <c r="E855" s="9" t="s">
        <v>211</v>
      </c>
      <c r="F855" s="9"/>
      <c r="G855" s="12">
        <v>102874.89059</v>
      </c>
      <c r="H855" s="12">
        <f>H856</f>
        <v>100721.17152000002</v>
      </c>
      <c r="I855" s="12">
        <f t="shared" si="40"/>
        <v>97.906467693284398</v>
      </c>
    </row>
    <row r="856" spans="1:11" ht="47.25" x14ac:dyDescent="0.25">
      <c r="A856" s="16" t="s">
        <v>711</v>
      </c>
      <c r="B856" s="9" t="s">
        <v>709</v>
      </c>
      <c r="C856" s="9" t="s">
        <v>79</v>
      </c>
      <c r="D856" s="9" t="s">
        <v>131</v>
      </c>
      <c r="E856" s="9" t="s">
        <v>712</v>
      </c>
      <c r="F856" s="9"/>
      <c r="G856" s="12">
        <v>102874.89059</v>
      </c>
      <c r="H856" s="12">
        <f>H857</f>
        <v>100721.17152000002</v>
      </c>
      <c r="I856" s="12">
        <f t="shared" si="40"/>
        <v>97.906467693284398</v>
      </c>
    </row>
    <row r="857" spans="1:11" ht="47.25" x14ac:dyDescent="0.25">
      <c r="A857" s="16" t="s">
        <v>713</v>
      </c>
      <c r="B857" s="9" t="s">
        <v>709</v>
      </c>
      <c r="C857" s="9" t="s">
        <v>79</v>
      </c>
      <c r="D857" s="9" t="s">
        <v>131</v>
      </c>
      <c r="E857" s="9" t="s">
        <v>714</v>
      </c>
      <c r="F857" s="9"/>
      <c r="G857" s="12">
        <v>102874.89059</v>
      </c>
      <c r="H857" s="12">
        <f>H858+H860+H862+H864+H871+H873+H875+H877+H879+H899+H895+H897+H881+H883+H885+H889+H887+H893+H891</f>
        <v>100721.17152000002</v>
      </c>
      <c r="I857" s="12">
        <f t="shared" si="40"/>
        <v>97.906467693284398</v>
      </c>
    </row>
    <row r="858" spans="1:11" ht="31.5" x14ac:dyDescent="0.25">
      <c r="A858" s="16" t="s">
        <v>212</v>
      </c>
      <c r="B858" s="9" t="s">
        <v>709</v>
      </c>
      <c r="C858" s="9" t="s">
        <v>79</v>
      </c>
      <c r="D858" s="9" t="s">
        <v>131</v>
      </c>
      <c r="E858" s="9" t="s">
        <v>213</v>
      </c>
      <c r="F858" s="9"/>
      <c r="G858" s="12">
        <v>11181.22551</v>
      </c>
      <c r="H858" s="12">
        <f>H859</f>
        <v>11181.225490000001</v>
      </c>
      <c r="I858" s="12">
        <f t="shared" si="40"/>
        <v>99.999999821128739</v>
      </c>
    </row>
    <row r="859" spans="1:11" x14ac:dyDescent="0.25">
      <c r="A859" s="16" t="s">
        <v>38</v>
      </c>
      <c r="B859" s="9" t="s">
        <v>709</v>
      </c>
      <c r="C859" s="9" t="s">
        <v>79</v>
      </c>
      <c r="D859" s="9" t="s">
        <v>131</v>
      </c>
      <c r="E859" s="9" t="s">
        <v>213</v>
      </c>
      <c r="F859" s="9" t="s">
        <v>39</v>
      </c>
      <c r="G859" s="12">
        <v>11181.22551</v>
      </c>
      <c r="H859" s="12">
        <v>11181.225490000001</v>
      </c>
      <c r="I859" s="12">
        <f t="shared" si="40"/>
        <v>99.999999821128739</v>
      </c>
    </row>
    <row r="860" spans="1:11" customFormat="1" ht="31.5" x14ac:dyDescent="0.25">
      <c r="A860" s="16" t="s">
        <v>777</v>
      </c>
      <c r="B860" s="9" t="s">
        <v>709</v>
      </c>
      <c r="C860" s="9" t="s">
        <v>79</v>
      </c>
      <c r="D860" s="9" t="s">
        <v>131</v>
      </c>
      <c r="E860" s="9" t="s">
        <v>778</v>
      </c>
      <c r="F860" s="9"/>
      <c r="G860" s="12">
        <v>12000</v>
      </c>
      <c r="H860" s="12">
        <f>H861</f>
        <v>12000</v>
      </c>
      <c r="I860" s="12">
        <f t="shared" si="40"/>
        <v>100</v>
      </c>
      <c r="J860" s="2"/>
      <c r="K860" s="2"/>
    </row>
    <row r="861" spans="1:11" customFormat="1" x14ac:dyDescent="0.25">
      <c r="A861" s="19" t="s">
        <v>52</v>
      </c>
      <c r="B861" s="9" t="s">
        <v>709</v>
      </c>
      <c r="C861" s="9" t="s">
        <v>79</v>
      </c>
      <c r="D861" s="9" t="s">
        <v>131</v>
      </c>
      <c r="E861" s="9" t="s">
        <v>778</v>
      </c>
      <c r="F861" s="9" t="s">
        <v>53</v>
      </c>
      <c r="G861" s="12">
        <v>12000</v>
      </c>
      <c r="H861" s="12">
        <v>12000</v>
      </c>
      <c r="I861" s="12">
        <f t="shared" si="40"/>
        <v>100</v>
      </c>
      <c r="J861" s="2"/>
      <c r="K861" s="2"/>
    </row>
    <row r="862" spans="1:11" customFormat="1" ht="31.5" x14ac:dyDescent="0.25">
      <c r="A862" s="16" t="s">
        <v>779</v>
      </c>
      <c r="B862" s="9" t="s">
        <v>709</v>
      </c>
      <c r="C862" s="9" t="s">
        <v>79</v>
      </c>
      <c r="D862" s="9" t="s">
        <v>131</v>
      </c>
      <c r="E862" s="9" t="s">
        <v>780</v>
      </c>
      <c r="F862" s="9"/>
      <c r="G862" s="12">
        <v>1554.84</v>
      </c>
      <c r="H862" s="12">
        <f>H863</f>
        <v>1554.84</v>
      </c>
      <c r="I862" s="12">
        <f t="shared" si="40"/>
        <v>100</v>
      </c>
      <c r="J862" s="2"/>
      <c r="K862" s="2"/>
    </row>
    <row r="863" spans="1:11" customFormat="1" x14ac:dyDescent="0.25">
      <c r="A863" s="16" t="s">
        <v>38</v>
      </c>
      <c r="B863" s="9" t="s">
        <v>709</v>
      </c>
      <c r="C863" s="9" t="s">
        <v>79</v>
      </c>
      <c r="D863" s="9" t="s">
        <v>131</v>
      </c>
      <c r="E863" s="9" t="s">
        <v>780</v>
      </c>
      <c r="F863" s="9" t="s">
        <v>39</v>
      </c>
      <c r="G863" s="12">
        <v>1554.84</v>
      </c>
      <c r="H863" s="12">
        <v>1554.84</v>
      </c>
      <c r="I863" s="12">
        <f t="shared" si="40"/>
        <v>100</v>
      </c>
      <c r="J863" s="2"/>
      <c r="K863" s="2"/>
    </row>
    <row r="864" spans="1:11" customFormat="1" ht="31.5" x14ac:dyDescent="0.25">
      <c r="A864" s="16" t="s">
        <v>781</v>
      </c>
      <c r="B864" s="9" t="s">
        <v>709</v>
      </c>
      <c r="C864" s="9" t="s">
        <v>79</v>
      </c>
      <c r="D864" s="9" t="s">
        <v>131</v>
      </c>
      <c r="E864" s="9" t="s">
        <v>782</v>
      </c>
      <c r="F864" s="9"/>
      <c r="G864" s="12">
        <v>12679.335149999999</v>
      </c>
      <c r="H864" s="12">
        <f>H865+H866+H868+H869+H870+H867</f>
        <v>12309.974</v>
      </c>
      <c r="I864" s="12">
        <f t="shared" si="40"/>
        <v>97.086904434417448</v>
      </c>
      <c r="J864" s="2"/>
      <c r="K864" s="2"/>
    </row>
    <row r="865" spans="1:11" customFormat="1" x14ac:dyDescent="0.25">
      <c r="A865" s="16" t="s">
        <v>38</v>
      </c>
      <c r="B865" s="9" t="s">
        <v>709</v>
      </c>
      <c r="C865" s="9" t="s">
        <v>79</v>
      </c>
      <c r="D865" s="9" t="s">
        <v>131</v>
      </c>
      <c r="E865" s="9" t="s">
        <v>782</v>
      </c>
      <c r="F865" s="9" t="s">
        <v>39</v>
      </c>
      <c r="G865" s="12">
        <v>11468.557839999999</v>
      </c>
      <c r="H865" s="12">
        <v>11245.946690000001</v>
      </c>
      <c r="I865" s="12">
        <f t="shared" si="40"/>
        <v>98.058943826192547</v>
      </c>
      <c r="J865" s="4"/>
      <c r="K865" s="2"/>
    </row>
    <row r="866" spans="1:11" customFormat="1" x14ac:dyDescent="0.25">
      <c r="A866" s="16" t="s">
        <v>104</v>
      </c>
      <c r="B866" s="9" t="s">
        <v>709</v>
      </c>
      <c r="C866" s="9" t="s">
        <v>79</v>
      </c>
      <c r="D866" s="9" t="s">
        <v>131</v>
      </c>
      <c r="E866" s="9" t="s">
        <v>782</v>
      </c>
      <c r="F866" s="9" t="s">
        <v>105</v>
      </c>
      <c r="G866" s="12">
        <v>300</v>
      </c>
      <c r="H866" s="12">
        <v>159.25</v>
      </c>
      <c r="I866" s="12">
        <f t="shared" si="40"/>
        <v>53.083333333333336</v>
      </c>
      <c r="J866" s="4"/>
      <c r="K866" s="5"/>
    </row>
    <row r="867" spans="1:11" customFormat="1" ht="47.25" x14ac:dyDescent="0.25">
      <c r="A867" s="19" t="s">
        <v>126</v>
      </c>
      <c r="B867" s="9" t="s">
        <v>709</v>
      </c>
      <c r="C867" s="9" t="s">
        <v>79</v>
      </c>
      <c r="D867" s="9" t="s">
        <v>131</v>
      </c>
      <c r="E867" s="9" t="s">
        <v>782</v>
      </c>
      <c r="F867" s="9" t="s">
        <v>127</v>
      </c>
      <c r="G867" s="12">
        <v>26.614999999999998</v>
      </c>
      <c r="H867" s="12">
        <v>26.614999999999998</v>
      </c>
      <c r="I867" s="12">
        <f t="shared" si="40"/>
        <v>100</v>
      </c>
      <c r="J867" s="4"/>
      <c r="K867" s="5"/>
    </row>
    <row r="868" spans="1:11" customFormat="1" ht="31.5" x14ac:dyDescent="0.25">
      <c r="A868" s="16" t="s">
        <v>56</v>
      </c>
      <c r="B868" s="9" t="s">
        <v>709</v>
      </c>
      <c r="C868" s="9" t="s">
        <v>79</v>
      </c>
      <c r="D868" s="9" t="s">
        <v>131</v>
      </c>
      <c r="E868" s="9" t="s">
        <v>782</v>
      </c>
      <c r="F868" s="9" t="s">
        <v>57</v>
      </c>
      <c r="G868" s="12">
        <v>420</v>
      </c>
      <c r="H868" s="12">
        <v>420</v>
      </c>
      <c r="I868" s="12">
        <f t="shared" si="40"/>
        <v>100</v>
      </c>
      <c r="J868" s="2"/>
      <c r="K868" s="11"/>
    </row>
    <row r="869" spans="1:11" s="4" customFormat="1" x14ac:dyDescent="0.25">
      <c r="A869" s="16" t="s">
        <v>58</v>
      </c>
      <c r="B869" s="9" t="s">
        <v>709</v>
      </c>
      <c r="C869" s="9" t="s">
        <v>79</v>
      </c>
      <c r="D869" s="9" t="s">
        <v>131</v>
      </c>
      <c r="E869" s="9" t="s">
        <v>782</v>
      </c>
      <c r="F869" s="9" t="s">
        <v>59</v>
      </c>
      <c r="G869" s="12">
        <v>6</v>
      </c>
      <c r="H869" s="12">
        <v>0</v>
      </c>
      <c r="I869" s="12">
        <f t="shared" si="40"/>
        <v>0</v>
      </c>
      <c r="J869" s="2"/>
      <c r="K869" s="2"/>
    </row>
    <row r="870" spans="1:11" s="4" customFormat="1" x14ac:dyDescent="0.25">
      <c r="A870" s="16" t="s">
        <v>60</v>
      </c>
      <c r="B870" s="9" t="s">
        <v>709</v>
      </c>
      <c r="C870" s="9" t="s">
        <v>79</v>
      </c>
      <c r="D870" s="9" t="s">
        <v>131</v>
      </c>
      <c r="E870" s="9" t="s">
        <v>782</v>
      </c>
      <c r="F870" s="9" t="s">
        <v>61</v>
      </c>
      <c r="G870" s="12">
        <v>458.16230999999999</v>
      </c>
      <c r="H870" s="12">
        <v>458.16230999999999</v>
      </c>
      <c r="I870" s="12">
        <f t="shared" si="40"/>
        <v>100</v>
      </c>
      <c r="J870" s="2"/>
      <c r="K870" s="2"/>
    </row>
    <row r="871" spans="1:11" customFormat="1" ht="31.5" x14ac:dyDescent="0.25">
      <c r="A871" s="16" t="s">
        <v>783</v>
      </c>
      <c r="B871" s="9" t="s">
        <v>709</v>
      </c>
      <c r="C871" s="9" t="s">
        <v>79</v>
      </c>
      <c r="D871" s="9" t="s">
        <v>131</v>
      </c>
      <c r="E871" s="9" t="s">
        <v>784</v>
      </c>
      <c r="F871" s="9"/>
      <c r="G871" s="12">
        <v>602</v>
      </c>
      <c r="H871" s="12">
        <f>H872</f>
        <v>99.706310000000002</v>
      </c>
      <c r="I871" s="12">
        <f t="shared" si="40"/>
        <v>16.562509966777409</v>
      </c>
      <c r="J871" s="2"/>
      <c r="K871" s="2"/>
    </row>
    <row r="872" spans="1:11" customFormat="1" x14ac:dyDescent="0.25">
      <c r="A872" s="16" t="s">
        <v>38</v>
      </c>
      <c r="B872" s="9" t="s">
        <v>709</v>
      </c>
      <c r="C872" s="9" t="s">
        <v>79</v>
      </c>
      <c r="D872" s="9" t="s">
        <v>131</v>
      </c>
      <c r="E872" s="9" t="s">
        <v>784</v>
      </c>
      <c r="F872" s="9" t="s">
        <v>39</v>
      </c>
      <c r="G872" s="12">
        <v>602</v>
      </c>
      <c r="H872" s="12">
        <v>99.706310000000002</v>
      </c>
      <c r="I872" s="12">
        <f t="shared" si="40"/>
        <v>16.562509966777409</v>
      </c>
      <c r="J872" s="2"/>
      <c r="K872" s="2"/>
    </row>
    <row r="873" spans="1:11" customFormat="1" ht="47.25" x14ac:dyDescent="0.25">
      <c r="A873" s="16" t="s">
        <v>785</v>
      </c>
      <c r="B873" s="9" t="s">
        <v>709</v>
      </c>
      <c r="C873" s="9" t="s">
        <v>79</v>
      </c>
      <c r="D873" s="9" t="s">
        <v>131</v>
      </c>
      <c r="E873" s="9" t="s">
        <v>786</v>
      </c>
      <c r="F873" s="9"/>
      <c r="G873" s="12">
        <v>4701.4102999999996</v>
      </c>
      <c r="H873" s="12">
        <f>H874</f>
        <v>4559.8855800000001</v>
      </c>
      <c r="I873" s="12">
        <f t="shared" si="40"/>
        <v>96.989739015120648</v>
      </c>
      <c r="J873" s="2"/>
      <c r="K873" s="2"/>
    </row>
    <row r="874" spans="1:11" customFormat="1" x14ac:dyDescent="0.25">
      <c r="A874" s="16" t="s">
        <v>38</v>
      </c>
      <c r="B874" s="9" t="s">
        <v>709</v>
      </c>
      <c r="C874" s="9" t="s">
        <v>79</v>
      </c>
      <c r="D874" s="9" t="s">
        <v>131</v>
      </c>
      <c r="E874" s="9" t="s">
        <v>786</v>
      </c>
      <c r="F874" s="9" t="s">
        <v>39</v>
      </c>
      <c r="G874" s="12">
        <v>4701.4102999999996</v>
      </c>
      <c r="H874" s="12">
        <v>4559.8855800000001</v>
      </c>
      <c r="I874" s="12">
        <f t="shared" ref="I874:I922" si="43">H874/G874*100</f>
        <v>96.989739015120648</v>
      </c>
      <c r="J874" s="2"/>
      <c r="K874" s="2"/>
    </row>
    <row r="875" spans="1:11" customFormat="1" ht="47.25" x14ac:dyDescent="0.25">
      <c r="A875" s="16" t="s">
        <v>732</v>
      </c>
      <c r="B875" s="9" t="s">
        <v>709</v>
      </c>
      <c r="C875" s="9" t="s">
        <v>79</v>
      </c>
      <c r="D875" s="9" t="s">
        <v>131</v>
      </c>
      <c r="E875" s="9" t="s">
        <v>733</v>
      </c>
      <c r="F875" s="9"/>
      <c r="G875" s="12">
        <v>15276.95</v>
      </c>
      <c r="H875" s="12">
        <f>H876</f>
        <v>15116.38508</v>
      </c>
      <c r="I875" s="12">
        <f t="shared" si="43"/>
        <v>98.948972667973649</v>
      </c>
      <c r="J875" s="2"/>
      <c r="K875" s="2"/>
    </row>
    <row r="876" spans="1:11" x14ac:dyDescent="0.25">
      <c r="A876" s="16" t="s">
        <v>38</v>
      </c>
      <c r="B876" s="9" t="s">
        <v>709</v>
      </c>
      <c r="C876" s="9" t="s">
        <v>79</v>
      </c>
      <c r="D876" s="9" t="s">
        <v>131</v>
      </c>
      <c r="E876" s="9" t="s">
        <v>733</v>
      </c>
      <c r="F876" s="9" t="s">
        <v>39</v>
      </c>
      <c r="G876" s="12">
        <v>15276.95</v>
      </c>
      <c r="H876" s="12">
        <v>15116.38508</v>
      </c>
      <c r="I876" s="12">
        <f t="shared" si="43"/>
        <v>98.948972667973649</v>
      </c>
    </row>
    <row r="877" spans="1:11" ht="47.25" x14ac:dyDescent="0.25">
      <c r="A877" s="16" t="s">
        <v>787</v>
      </c>
      <c r="B877" s="9" t="s">
        <v>709</v>
      </c>
      <c r="C877" s="9" t="s">
        <v>79</v>
      </c>
      <c r="D877" s="9" t="s">
        <v>131</v>
      </c>
      <c r="E877" s="9" t="s">
        <v>788</v>
      </c>
      <c r="F877" s="9"/>
      <c r="G877" s="12">
        <v>631.80884000000003</v>
      </c>
      <c r="H877" s="12">
        <f>H878</f>
        <v>631.80876999999998</v>
      </c>
      <c r="I877" s="12">
        <f t="shared" si="43"/>
        <v>99.999988920699494</v>
      </c>
    </row>
    <row r="878" spans="1:11" x14ac:dyDescent="0.25">
      <c r="A878" s="16" t="s">
        <v>38</v>
      </c>
      <c r="B878" s="9" t="s">
        <v>709</v>
      </c>
      <c r="C878" s="9" t="s">
        <v>79</v>
      </c>
      <c r="D878" s="9" t="s">
        <v>131</v>
      </c>
      <c r="E878" s="9" t="s">
        <v>788</v>
      </c>
      <c r="F878" s="9" t="s">
        <v>39</v>
      </c>
      <c r="G878" s="12">
        <v>631.80884000000003</v>
      </c>
      <c r="H878" s="12">
        <v>631.80876999999998</v>
      </c>
      <c r="I878" s="12">
        <f t="shared" si="43"/>
        <v>99.999988920699494</v>
      </c>
    </row>
    <row r="879" spans="1:11" ht="31.5" x14ac:dyDescent="0.25">
      <c r="A879" s="16" t="s">
        <v>789</v>
      </c>
      <c r="B879" s="9" t="s">
        <v>709</v>
      </c>
      <c r="C879" s="9" t="s">
        <v>79</v>
      </c>
      <c r="D879" s="9" t="s">
        <v>131</v>
      </c>
      <c r="E879" s="9" t="s">
        <v>790</v>
      </c>
      <c r="F879" s="9"/>
      <c r="G879" s="12">
        <v>700.37180000000001</v>
      </c>
      <c r="H879" s="12">
        <f>H880</f>
        <v>700.37180000000001</v>
      </c>
      <c r="I879" s="12">
        <f t="shared" si="43"/>
        <v>100</v>
      </c>
    </row>
    <row r="880" spans="1:11" x14ac:dyDescent="0.25">
      <c r="A880" s="16" t="s">
        <v>38</v>
      </c>
      <c r="B880" s="9" t="s">
        <v>709</v>
      </c>
      <c r="C880" s="9" t="s">
        <v>79</v>
      </c>
      <c r="D880" s="9" t="s">
        <v>131</v>
      </c>
      <c r="E880" s="9" t="s">
        <v>790</v>
      </c>
      <c r="F880" s="9" t="s">
        <v>39</v>
      </c>
      <c r="G880" s="12">
        <v>700.37180000000001</v>
      </c>
      <c r="H880" s="12">
        <v>700.37180000000001</v>
      </c>
      <c r="I880" s="12">
        <f t="shared" si="43"/>
        <v>100</v>
      </c>
    </row>
    <row r="881" spans="1:27" ht="47.25" x14ac:dyDescent="0.25">
      <c r="A881" s="16" t="s">
        <v>791</v>
      </c>
      <c r="B881" s="9" t="s">
        <v>709</v>
      </c>
      <c r="C881" s="9" t="s">
        <v>79</v>
      </c>
      <c r="D881" s="9" t="s">
        <v>131</v>
      </c>
      <c r="E881" s="9" t="s">
        <v>792</v>
      </c>
      <c r="F881" s="9"/>
      <c r="G881" s="12">
        <v>2588.17011</v>
      </c>
      <c r="H881" s="12">
        <f>H882</f>
        <v>2588.17011</v>
      </c>
      <c r="I881" s="12">
        <f t="shared" si="43"/>
        <v>100</v>
      </c>
    </row>
    <row r="882" spans="1:27" x14ac:dyDescent="0.25">
      <c r="A882" s="16" t="s">
        <v>38</v>
      </c>
      <c r="B882" s="9" t="s">
        <v>709</v>
      </c>
      <c r="C882" s="9" t="s">
        <v>79</v>
      </c>
      <c r="D882" s="9" t="s">
        <v>131</v>
      </c>
      <c r="E882" s="9" t="s">
        <v>792</v>
      </c>
      <c r="F882" s="9" t="s">
        <v>39</v>
      </c>
      <c r="G882" s="12">
        <v>2588.17011</v>
      </c>
      <c r="H882" s="12">
        <v>2588.17011</v>
      </c>
      <c r="I882" s="12">
        <f t="shared" si="43"/>
        <v>100</v>
      </c>
    </row>
    <row r="883" spans="1:27" ht="94.5" x14ac:dyDescent="0.25">
      <c r="A883" s="16" t="s">
        <v>793</v>
      </c>
      <c r="B883" s="9" t="s">
        <v>709</v>
      </c>
      <c r="C883" s="9" t="s">
        <v>79</v>
      </c>
      <c r="D883" s="9" t="s">
        <v>131</v>
      </c>
      <c r="E883" s="9" t="s">
        <v>794</v>
      </c>
      <c r="F883" s="9"/>
      <c r="G883" s="12">
        <v>450</v>
      </c>
      <c r="H883" s="12">
        <f>H884</f>
        <v>449.10759999999999</v>
      </c>
      <c r="I883" s="12">
        <f t="shared" si="43"/>
        <v>99.80168888888889</v>
      </c>
    </row>
    <row r="884" spans="1:27" x14ac:dyDescent="0.25">
      <c r="A884" s="16" t="s">
        <v>104</v>
      </c>
      <c r="B884" s="9" t="s">
        <v>709</v>
      </c>
      <c r="C884" s="9" t="s">
        <v>79</v>
      </c>
      <c r="D884" s="9" t="s">
        <v>131</v>
      </c>
      <c r="E884" s="9" t="s">
        <v>794</v>
      </c>
      <c r="F884" s="9" t="s">
        <v>105</v>
      </c>
      <c r="G884" s="12">
        <v>450</v>
      </c>
      <c r="H884" s="12">
        <v>449.10759999999999</v>
      </c>
      <c r="I884" s="12">
        <f t="shared" si="43"/>
        <v>99.80168888888889</v>
      </c>
    </row>
    <row r="885" spans="1:27" ht="47.25" x14ac:dyDescent="0.25">
      <c r="A885" s="16" t="s">
        <v>795</v>
      </c>
      <c r="B885" s="9" t="s">
        <v>709</v>
      </c>
      <c r="C885" s="9" t="s">
        <v>79</v>
      </c>
      <c r="D885" s="9" t="s">
        <v>131</v>
      </c>
      <c r="E885" s="9" t="s">
        <v>796</v>
      </c>
      <c r="F885" s="9"/>
      <c r="G885" s="12">
        <v>23669.716</v>
      </c>
      <c r="H885" s="12">
        <f>H886</f>
        <v>23620.775379999999</v>
      </c>
      <c r="I885" s="12">
        <f t="shared" si="43"/>
        <v>99.793235288501137</v>
      </c>
    </row>
    <row r="886" spans="1:27" x14ac:dyDescent="0.25">
      <c r="A886" s="16" t="s">
        <v>38</v>
      </c>
      <c r="B886" s="9" t="s">
        <v>709</v>
      </c>
      <c r="C886" s="9" t="s">
        <v>79</v>
      </c>
      <c r="D886" s="9" t="s">
        <v>131</v>
      </c>
      <c r="E886" s="9" t="s">
        <v>796</v>
      </c>
      <c r="F886" s="9" t="s">
        <v>39</v>
      </c>
      <c r="G886" s="12">
        <v>23669.716</v>
      </c>
      <c r="H886" s="12">
        <v>23620.775379999999</v>
      </c>
      <c r="I886" s="12">
        <f t="shared" si="43"/>
        <v>99.793235288501137</v>
      </c>
      <c r="J886" s="4"/>
    </row>
    <row r="887" spans="1:27" ht="47.25" x14ac:dyDescent="0.25">
      <c r="A887" s="16" t="s">
        <v>797</v>
      </c>
      <c r="B887" s="9" t="s">
        <v>709</v>
      </c>
      <c r="C887" s="9" t="s">
        <v>79</v>
      </c>
      <c r="D887" s="9" t="s">
        <v>131</v>
      </c>
      <c r="E887" s="9" t="s">
        <v>798</v>
      </c>
      <c r="F887" s="9"/>
      <c r="G887" s="18">
        <v>1988.2470000000001</v>
      </c>
      <c r="H887" s="12">
        <f>H888</f>
        <v>1988.2470000000001</v>
      </c>
      <c r="I887" s="12">
        <f t="shared" si="43"/>
        <v>100</v>
      </c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5">
      <c r="A888" s="16" t="s">
        <v>38</v>
      </c>
      <c r="B888" s="9" t="s">
        <v>709</v>
      </c>
      <c r="C888" s="9" t="s">
        <v>79</v>
      </c>
      <c r="D888" s="9" t="s">
        <v>131</v>
      </c>
      <c r="E888" s="9" t="s">
        <v>798</v>
      </c>
      <c r="F888" s="9" t="s">
        <v>39</v>
      </c>
      <c r="G888" s="18">
        <v>1988.2470000000001</v>
      </c>
      <c r="H888" s="12">
        <v>1988.2470000000001</v>
      </c>
      <c r="I888" s="12">
        <f t="shared" si="43"/>
        <v>100</v>
      </c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10.25" x14ac:dyDescent="0.25">
      <c r="A889" s="16" t="s">
        <v>799</v>
      </c>
      <c r="B889" s="9" t="s">
        <v>709</v>
      </c>
      <c r="C889" s="9" t="s">
        <v>79</v>
      </c>
      <c r="D889" s="9" t="s">
        <v>131</v>
      </c>
      <c r="E889" s="9" t="s">
        <v>800</v>
      </c>
      <c r="F889" s="9"/>
      <c r="G889" s="12">
        <v>1195</v>
      </c>
      <c r="H889" s="12">
        <f>H890</f>
        <v>597</v>
      </c>
      <c r="I889" s="12">
        <f t="shared" si="43"/>
        <v>49.9581589958159</v>
      </c>
      <c r="J889" s="4"/>
    </row>
    <row r="890" spans="1:27" ht="31.5" x14ac:dyDescent="0.25">
      <c r="A890" s="23" t="s">
        <v>717</v>
      </c>
      <c r="B890" s="9" t="s">
        <v>709</v>
      </c>
      <c r="C890" s="9" t="s">
        <v>79</v>
      </c>
      <c r="D890" s="9" t="s">
        <v>131</v>
      </c>
      <c r="E890" s="9" t="s">
        <v>800</v>
      </c>
      <c r="F890" s="9" t="s">
        <v>718</v>
      </c>
      <c r="G890" s="12">
        <v>1195</v>
      </c>
      <c r="H890" s="12">
        <v>597</v>
      </c>
      <c r="I890" s="12">
        <f t="shared" si="43"/>
        <v>49.9581589958159</v>
      </c>
      <c r="J890" s="4"/>
    </row>
    <row r="891" spans="1:27" ht="63" x14ac:dyDescent="0.25">
      <c r="A891" s="16" t="s">
        <v>801</v>
      </c>
      <c r="B891" s="9" t="s">
        <v>709</v>
      </c>
      <c r="C891" s="9" t="s">
        <v>79</v>
      </c>
      <c r="D891" s="9" t="s">
        <v>131</v>
      </c>
      <c r="E891" s="9" t="s">
        <v>802</v>
      </c>
      <c r="F891" s="9"/>
      <c r="G891" s="18">
        <v>735.75480000000005</v>
      </c>
      <c r="H891" s="12">
        <f>H892</f>
        <v>655.38981999999999</v>
      </c>
      <c r="I891" s="12">
        <f t="shared" si="43"/>
        <v>89.077206156181376</v>
      </c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5">
      <c r="A892" s="16" t="s">
        <v>38</v>
      </c>
      <c r="B892" s="9" t="s">
        <v>709</v>
      </c>
      <c r="C892" s="9" t="s">
        <v>79</v>
      </c>
      <c r="D892" s="9" t="s">
        <v>131</v>
      </c>
      <c r="E892" s="9" t="s">
        <v>802</v>
      </c>
      <c r="F892" s="9" t="s">
        <v>39</v>
      </c>
      <c r="G892" s="18">
        <v>735.75480000000005</v>
      </c>
      <c r="H892" s="12">
        <v>655.38981999999999</v>
      </c>
      <c r="I892" s="12">
        <f t="shared" si="43"/>
        <v>89.077206156181376</v>
      </c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63" x14ac:dyDescent="0.25">
      <c r="A893" s="16" t="s">
        <v>803</v>
      </c>
      <c r="B893" s="9" t="s">
        <v>709</v>
      </c>
      <c r="C893" s="9" t="s">
        <v>79</v>
      </c>
      <c r="D893" s="9" t="s">
        <v>131</v>
      </c>
      <c r="E893" s="9" t="s">
        <v>804</v>
      </c>
      <c r="F893" s="9"/>
      <c r="G893" s="18">
        <v>320</v>
      </c>
      <c r="H893" s="12">
        <f>H894</f>
        <v>318.51400000000001</v>
      </c>
      <c r="I893" s="12">
        <f t="shared" si="43"/>
        <v>99.53562500000001</v>
      </c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5">
      <c r="A894" s="16" t="s">
        <v>38</v>
      </c>
      <c r="B894" s="9" t="s">
        <v>709</v>
      </c>
      <c r="C894" s="9" t="s">
        <v>79</v>
      </c>
      <c r="D894" s="9" t="s">
        <v>131</v>
      </c>
      <c r="E894" s="9" t="s">
        <v>804</v>
      </c>
      <c r="F894" s="9" t="s">
        <v>39</v>
      </c>
      <c r="G894" s="18">
        <v>320</v>
      </c>
      <c r="H894" s="12">
        <v>318.51400000000001</v>
      </c>
      <c r="I894" s="12">
        <f t="shared" si="43"/>
        <v>99.53562500000001</v>
      </c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s="4" customFormat="1" ht="47.25" x14ac:dyDescent="0.25">
      <c r="A895" s="16" t="s">
        <v>909</v>
      </c>
      <c r="B895" s="9" t="s">
        <v>709</v>
      </c>
      <c r="C895" s="9" t="s">
        <v>79</v>
      </c>
      <c r="D895" s="9" t="s">
        <v>131</v>
      </c>
      <c r="E895" s="9" t="s">
        <v>806</v>
      </c>
      <c r="F895" s="9"/>
      <c r="G895" s="12">
        <v>2441.0500000000002</v>
      </c>
      <c r="H895" s="12">
        <f>H896</f>
        <v>2190.7595000000001</v>
      </c>
      <c r="I895" s="12">
        <f t="shared" si="43"/>
        <v>89.746604944593514</v>
      </c>
      <c r="J895" s="2"/>
      <c r="K895" s="2"/>
    </row>
    <row r="896" spans="1:27" s="4" customFormat="1" x14ac:dyDescent="0.25">
      <c r="A896" s="19" t="s">
        <v>38</v>
      </c>
      <c r="B896" s="9" t="s">
        <v>709</v>
      </c>
      <c r="C896" s="9" t="s">
        <v>79</v>
      </c>
      <c r="D896" s="9" t="s">
        <v>131</v>
      </c>
      <c r="E896" s="9" t="s">
        <v>806</v>
      </c>
      <c r="F896" s="9" t="s">
        <v>39</v>
      </c>
      <c r="G896" s="12">
        <v>2441.0500000000002</v>
      </c>
      <c r="H896" s="12">
        <v>2190.7595000000001</v>
      </c>
      <c r="I896" s="18">
        <f t="shared" si="43"/>
        <v>89.746604944593514</v>
      </c>
      <c r="J896" s="2"/>
      <c r="K896" s="2"/>
    </row>
    <row r="897" spans="1:27" ht="78.75" x14ac:dyDescent="0.25">
      <c r="A897" s="23" t="s">
        <v>807</v>
      </c>
      <c r="B897" s="25" t="s">
        <v>709</v>
      </c>
      <c r="C897" s="25" t="s">
        <v>79</v>
      </c>
      <c r="D897" s="25" t="s">
        <v>131</v>
      </c>
      <c r="E897" s="9" t="s">
        <v>808</v>
      </c>
      <c r="F897" s="57"/>
      <c r="G897" s="12">
        <v>10149.959510000001</v>
      </c>
      <c r="H897" s="47">
        <f>H898</f>
        <v>10149.959510000001</v>
      </c>
      <c r="I897" s="47">
        <f t="shared" si="43"/>
        <v>100</v>
      </c>
    </row>
    <row r="898" spans="1:27" x14ac:dyDescent="0.25">
      <c r="A898" s="23" t="s">
        <v>38</v>
      </c>
      <c r="B898" s="25" t="s">
        <v>709</v>
      </c>
      <c r="C898" s="25" t="s">
        <v>79</v>
      </c>
      <c r="D898" s="25" t="s">
        <v>131</v>
      </c>
      <c r="E898" s="25" t="s">
        <v>808</v>
      </c>
      <c r="F898" s="57" t="s">
        <v>39</v>
      </c>
      <c r="G898" s="12">
        <v>10149.959510000001</v>
      </c>
      <c r="H898" s="12">
        <v>10149.959510000001</v>
      </c>
      <c r="I898" s="47">
        <f t="shared" si="43"/>
        <v>100</v>
      </c>
    </row>
    <row r="899" spans="1:27" ht="47.25" x14ac:dyDescent="0.25">
      <c r="A899" s="16" t="s">
        <v>809</v>
      </c>
      <c r="B899" s="9" t="s">
        <v>709</v>
      </c>
      <c r="C899" s="9" t="s">
        <v>79</v>
      </c>
      <c r="D899" s="9" t="s">
        <v>131</v>
      </c>
      <c r="E899" s="9" t="s">
        <v>810</v>
      </c>
      <c r="F899" s="9"/>
      <c r="G899" s="12">
        <v>9.0515699999999981</v>
      </c>
      <c r="H899" s="18">
        <f>H900</f>
        <v>9.0515699999999981</v>
      </c>
      <c r="I899" s="18">
        <f t="shared" si="43"/>
        <v>100</v>
      </c>
    </row>
    <row r="900" spans="1:27" ht="63" x14ac:dyDescent="0.25">
      <c r="A900" s="16" t="s">
        <v>811</v>
      </c>
      <c r="B900" s="9" t="s">
        <v>709</v>
      </c>
      <c r="C900" s="9" t="s">
        <v>79</v>
      </c>
      <c r="D900" s="9" t="s">
        <v>131</v>
      </c>
      <c r="E900" s="9" t="s">
        <v>812</v>
      </c>
      <c r="F900" s="9"/>
      <c r="G900" s="12">
        <v>9.0515699999999981</v>
      </c>
      <c r="H900" s="18">
        <f>H901</f>
        <v>9.0515699999999981</v>
      </c>
      <c r="I900" s="18">
        <f t="shared" si="43"/>
        <v>100</v>
      </c>
    </row>
    <row r="901" spans="1:27" x14ac:dyDescent="0.25">
      <c r="A901" s="16" t="s">
        <v>38</v>
      </c>
      <c r="B901" s="9" t="s">
        <v>709</v>
      </c>
      <c r="C901" s="9" t="s">
        <v>79</v>
      </c>
      <c r="D901" s="9" t="s">
        <v>131</v>
      </c>
      <c r="E901" s="9" t="s">
        <v>812</v>
      </c>
      <c r="F901" s="9" t="s">
        <v>39</v>
      </c>
      <c r="G901" s="12">
        <v>9.0515699999999981</v>
      </c>
      <c r="H901" s="12">
        <v>9.0515699999999981</v>
      </c>
      <c r="I901" s="18">
        <f t="shared" si="43"/>
        <v>100</v>
      </c>
    </row>
    <row r="902" spans="1:27" ht="78.75" x14ac:dyDescent="0.25">
      <c r="A902" s="27" t="s">
        <v>218</v>
      </c>
      <c r="B902" s="9" t="s">
        <v>709</v>
      </c>
      <c r="C902" s="9" t="s">
        <v>79</v>
      </c>
      <c r="D902" s="9" t="s">
        <v>131</v>
      </c>
      <c r="E902" s="9" t="s">
        <v>219</v>
      </c>
      <c r="F902" s="9"/>
      <c r="G902" s="12">
        <v>192274.82399</v>
      </c>
      <c r="H902" s="12">
        <f>H908+H910+H912+H914+H903+H906</f>
        <v>187891.70424999998</v>
      </c>
      <c r="I902" s="12">
        <f t="shared" si="43"/>
        <v>97.720388114760155</v>
      </c>
    </row>
    <row r="903" spans="1:27" x14ac:dyDescent="0.25">
      <c r="A903" s="58" t="s">
        <v>813</v>
      </c>
      <c r="B903" s="25" t="s">
        <v>709</v>
      </c>
      <c r="C903" s="25" t="s">
        <v>79</v>
      </c>
      <c r="D903" s="25" t="s">
        <v>131</v>
      </c>
      <c r="E903" s="9" t="s">
        <v>814</v>
      </c>
      <c r="F903" s="25"/>
      <c r="G903" s="18">
        <v>12766.610700000001</v>
      </c>
      <c r="H903" s="12">
        <f>H904+H905</f>
        <v>11792.499640000002</v>
      </c>
      <c r="I903" s="12">
        <f t="shared" si="43"/>
        <v>92.369853809359142</v>
      </c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5">
      <c r="A904" s="23" t="s">
        <v>38</v>
      </c>
      <c r="B904" s="25" t="s">
        <v>709</v>
      </c>
      <c r="C904" s="25" t="s">
        <v>79</v>
      </c>
      <c r="D904" s="25" t="s">
        <v>131</v>
      </c>
      <c r="E904" s="9" t="s">
        <v>814</v>
      </c>
      <c r="F904" s="25" t="s">
        <v>39</v>
      </c>
      <c r="G904" s="18">
        <v>12646.48336</v>
      </c>
      <c r="H904" s="12">
        <v>11672.372300000001</v>
      </c>
      <c r="I904" s="12">
        <f t="shared" si="43"/>
        <v>92.297376019320538</v>
      </c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47.25" x14ac:dyDescent="0.25">
      <c r="A905" s="19" t="s">
        <v>126</v>
      </c>
      <c r="B905" s="25" t="s">
        <v>709</v>
      </c>
      <c r="C905" s="25" t="s">
        <v>79</v>
      </c>
      <c r="D905" s="25" t="s">
        <v>131</v>
      </c>
      <c r="E905" s="9" t="s">
        <v>814</v>
      </c>
      <c r="F905" s="25" t="s">
        <v>127</v>
      </c>
      <c r="G905" s="18">
        <v>120.12734</v>
      </c>
      <c r="H905" s="12">
        <v>120.12734</v>
      </c>
      <c r="I905" s="12">
        <f t="shared" si="43"/>
        <v>100</v>
      </c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31.5" x14ac:dyDescent="0.25">
      <c r="A906" s="23" t="s">
        <v>815</v>
      </c>
      <c r="B906" s="25" t="s">
        <v>709</v>
      </c>
      <c r="C906" s="25" t="s">
        <v>79</v>
      </c>
      <c r="D906" s="25" t="s">
        <v>131</v>
      </c>
      <c r="E906" s="9" t="s">
        <v>816</v>
      </c>
      <c r="F906" s="25"/>
      <c r="G906" s="18">
        <v>2801.72424</v>
      </c>
      <c r="H906" s="12">
        <f>H907</f>
        <v>2181.8456500000002</v>
      </c>
      <c r="I906" s="12">
        <f t="shared" si="43"/>
        <v>77.875103439873158</v>
      </c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5">
      <c r="A907" s="23" t="s">
        <v>38</v>
      </c>
      <c r="B907" s="25" t="s">
        <v>709</v>
      </c>
      <c r="C907" s="25" t="s">
        <v>79</v>
      </c>
      <c r="D907" s="25" t="s">
        <v>131</v>
      </c>
      <c r="E907" s="9" t="s">
        <v>816</v>
      </c>
      <c r="F907" s="25" t="s">
        <v>39</v>
      </c>
      <c r="G907" s="18">
        <v>2801.72424</v>
      </c>
      <c r="H907" s="18">
        <v>2181.8456500000002</v>
      </c>
      <c r="I907" s="12">
        <f t="shared" si="43"/>
        <v>77.875103439873158</v>
      </c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47.25" x14ac:dyDescent="0.25">
      <c r="A908" s="16" t="s">
        <v>222</v>
      </c>
      <c r="B908" s="9" t="s">
        <v>709</v>
      </c>
      <c r="C908" s="9" t="s">
        <v>79</v>
      </c>
      <c r="D908" s="9" t="s">
        <v>131</v>
      </c>
      <c r="E908" s="9" t="s">
        <v>223</v>
      </c>
      <c r="F908" s="9"/>
      <c r="G908" s="12">
        <v>6375.45</v>
      </c>
      <c r="H908" s="12">
        <f>H909</f>
        <v>6375.45</v>
      </c>
      <c r="I908" s="12">
        <f t="shared" si="43"/>
        <v>100</v>
      </c>
    </row>
    <row r="909" spans="1:27" x14ac:dyDescent="0.25">
      <c r="A909" s="16" t="s">
        <v>38</v>
      </c>
      <c r="B909" s="9" t="s">
        <v>709</v>
      </c>
      <c r="C909" s="9" t="s">
        <v>79</v>
      </c>
      <c r="D909" s="9" t="s">
        <v>131</v>
      </c>
      <c r="E909" s="9" t="s">
        <v>223</v>
      </c>
      <c r="F909" s="9" t="s">
        <v>39</v>
      </c>
      <c r="G909" s="12">
        <v>6375.45</v>
      </c>
      <c r="H909" s="12">
        <v>6375.45</v>
      </c>
      <c r="I909" s="12">
        <f t="shared" si="43"/>
        <v>100</v>
      </c>
    </row>
    <row r="910" spans="1:27" ht="31.5" x14ac:dyDescent="0.25">
      <c r="A910" s="19" t="s">
        <v>817</v>
      </c>
      <c r="B910" s="9" t="s">
        <v>709</v>
      </c>
      <c r="C910" s="9" t="s">
        <v>79</v>
      </c>
      <c r="D910" s="9" t="s">
        <v>131</v>
      </c>
      <c r="E910" s="9" t="s">
        <v>818</v>
      </c>
      <c r="F910" s="9"/>
      <c r="G910" s="12">
        <v>6210.5263100000002</v>
      </c>
      <c r="H910" s="18">
        <f>H911</f>
        <v>5859.8982500000002</v>
      </c>
      <c r="I910" s="18">
        <f t="shared" si="43"/>
        <v>94.354293943889601</v>
      </c>
    </row>
    <row r="911" spans="1:27" x14ac:dyDescent="0.25">
      <c r="A911" s="19" t="s">
        <v>38</v>
      </c>
      <c r="B911" s="9" t="s">
        <v>709</v>
      </c>
      <c r="C911" s="9" t="s">
        <v>79</v>
      </c>
      <c r="D911" s="9" t="s">
        <v>131</v>
      </c>
      <c r="E911" s="9" t="s">
        <v>818</v>
      </c>
      <c r="F911" s="9" t="s">
        <v>39</v>
      </c>
      <c r="G911" s="12">
        <v>6210.5263100000002</v>
      </c>
      <c r="H911" s="12">
        <v>5859.8982500000002</v>
      </c>
      <c r="I911" s="18">
        <f t="shared" si="43"/>
        <v>94.354293943889601</v>
      </c>
    </row>
    <row r="912" spans="1:27" ht="78.75" x14ac:dyDescent="0.25">
      <c r="A912" s="19" t="s">
        <v>228</v>
      </c>
      <c r="B912" s="9" t="s">
        <v>709</v>
      </c>
      <c r="C912" s="9" t="s">
        <v>79</v>
      </c>
      <c r="D912" s="9" t="s">
        <v>131</v>
      </c>
      <c r="E912" s="9" t="s">
        <v>229</v>
      </c>
      <c r="F912" s="9"/>
      <c r="G912" s="12">
        <v>22928.389229999997</v>
      </c>
      <c r="H912" s="12">
        <f>H913</f>
        <v>22928.389229999997</v>
      </c>
      <c r="I912" s="12">
        <f t="shared" si="43"/>
        <v>100</v>
      </c>
    </row>
    <row r="913" spans="1:11" x14ac:dyDescent="0.25">
      <c r="A913" s="16" t="s">
        <v>38</v>
      </c>
      <c r="B913" s="9" t="s">
        <v>709</v>
      </c>
      <c r="C913" s="9" t="s">
        <v>79</v>
      </c>
      <c r="D913" s="9" t="s">
        <v>131</v>
      </c>
      <c r="E913" s="9" t="s">
        <v>229</v>
      </c>
      <c r="F913" s="9" t="s">
        <v>39</v>
      </c>
      <c r="G913" s="12">
        <v>22928.389229999997</v>
      </c>
      <c r="H913" s="12">
        <v>22928.389229999997</v>
      </c>
      <c r="I913" s="12">
        <f t="shared" si="43"/>
        <v>100</v>
      </c>
    </row>
    <row r="914" spans="1:11" ht="31.5" x14ac:dyDescent="0.25">
      <c r="A914" s="23" t="s">
        <v>819</v>
      </c>
      <c r="B914" s="9" t="s">
        <v>709</v>
      </c>
      <c r="C914" s="9" t="s">
        <v>79</v>
      </c>
      <c r="D914" s="9" t="s">
        <v>131</v>
      </c>
      <c r="E914" s="9" t="s">
        <v>820</v>
      </c>
      <c r="F914" s="9"/>
      <c r="G914" s="12">
        <v>141192.12351</v>
      </c>
      <c r="H914" s="12">
        <f>H915+H917</f>
        <v>138753.62148</v>
      </c>
      <c r="I914" s="12">
        <f t="shared" si="43"/>
        <v>98.272919218594168</v>
      </c>
    </row>
    <row r="915" spans="1:11" ht="47.25" x14ac:dyDescent="0.25">
      <c r="A915" s="16" t="s">
        <v>821</v>
      </c>
      <c r="B915" s="9" t="s">
        <v>709</v>
      </c>
      <c r="C915" s="9" t="s">
        <v>79</v>
      </c>
      <c r="D915" s="9" t="s">
        <v>131</v>
      </c>
      <c r="E915" s="9" t="s">
        <v>822</v>
      </c>
      <c r="F915" s="9"/>
      <c r="G915" s="12">
        <v>45232.527549999999</v>
      </c>
      <c r="H915" s="12">
        <f>H916</f>
        <v>42794.025520000003</v>
      </c>
      <c r="I915" s="12">
        <f t="shared" si="43"/>
        <v>94.608963588637678</v>
      </c>
    </row>
    <row r="916" spans="1:11" x14ac:dyDescent="0.25">
      <c r="A916" s="16" t="s">
        <v>38</v>
      </c>
      <c r="B916" s="9" t="s">
        <v>709</v>
      </c>
      <c r="C916" s="9" t="s">
        <v>79</v>
      </c>
      <c r="D916" s="9" t="s">
        <v>131</v>
      </c>
      <c r="E916" s="9" t="s">
        <v>822</v>
      </c>
      <c r="F916" s="9" t="s">
        <v>39</v>
      </c>
      <c r="G916" s="12">
        <v>45232.527549999999</v>
      </c>
      <c r="H916" s="12">
        <v>42794.025520000003</v>
      </c>
      <c r="I916" s="12">
        <f t="shared" si="43"/>
        <v>94.608963588637678</v>
      </c>
    </row>
    <row r="917" spans="1:11" ht="63" x14ac:dyDescent="0.25">
      <c r="A917" s="16" t="s">
        <v>823</v>
      </c>
      <c r="B917" s="9" t="s">
        <v>709</v>
      </c>
      <c r="C917" s="9" t="s">
        <v>79</v>
      </c>
      <c r="D917" s="9" t="s">
        <v>131</v>
      </c>
      <c r="E917" s="9" t="s">
        <v>824</v>
      </c>
      <c r="F917" s="9"/>
      <c r="G917" s="12">
        <v>95959.595960000006</v>
      </c>
      <c r="H917" s="12">
        <f>H918</f>
        <v>95959.595960000006</v>
      </c>
      <c r="I917" s="12">
        <f t="shared" si="43"/>
        <v>100</v>
      </c>
    </row>
    <row r="918" spans="1:11" x14ac:dyDescent="0.25">
      <c r="A918" s="16" t="s">
        <v>38</v>
      </c>
      <c r="B918" s="9" t="s">
        <v>709</v>
      </c>
      <c r="C918" s="9" t="s">
        <v>79</v>
      </c>
      <c r="D918" s="9" t="s">
        <v>131</v>
      </c>
      <c r="E918" s="9" t="s">
        <v>824</v>
      </c>
      <c r="F918" s="9" t="s">
        <v>39</v>
      </c>
      <c r="G918" s="12">
        <v>95959.595960000006</v>
      </c>
      <c r="H918" s="12">
        <v>95959.595960000006</v>
      </c>
      <c r="I918" s="12">
        <f t="shared" si="43"/>
        <v>100</v>
      </c>
    </row>
    <row r="919" spans="1:11" ht="31.5" x14ac:dyDescent="0.25">
      <c r="A919" s="16" t="s">
        <v>825</v>
      </c>
      <c r="B919" s="9" t="s">
        <v>709</v>
      </c>
      <c r="C919" s="9" t="s">
        <v>79</v>
      </c>
      <c r="D919" s="9" t="s">
        <v>79</v>
      </c>
      <c r="E919" s="9"/>
      <c r="F919" s="9"/>
      <c r="G919" s="12">
        <v>51486.375059999998</v>
      </c>
      <c r="H919" s="12">
        <f>H920</f>
        <v>48026.439330000001</v>
      </c>
      <c r="I919" s="12">
        <f t="shared" si="43"/>
        <v>93.279900311552439</v>
      </c>
    </row>
    <row r="920" spans="1:11" ht="94.5" x14ac:dyDescent="0.25">
      <c r="A920" s="16" t="s">
        <v>210</v>
      </c>
      <c r="B920" s="9" t="s">
        <v>709</v>
      </c>
      <c r="C920" s="9" t="s">
        <v>79</v>
      </c>
      <c r="D920" s="9" t="s">
        <v>79</v>
      </c>
      <c r="E920" s="9" t="s">
        <v>211</v>
      </c>
      <c r="F920" s="9"/>
      <c r="G920" s="12">
        <v>51486.375059999998</v>
      </c>
      <c r="H920" s="12">
        <f>H921+H946</f>
        <v>48026.439330000001</v>
      </c>
      <c r="I920" s="12">
        <f t="shared" si="43"/>
        <v>93.279900311552439</v>
      </c>
    </row>
    <row r="921" spans="1:11" ht="110.25" x14ac:dyDescent="0.25">
      <c r="A921" s="24" t="s">
        <v>826</v>
      </c>
      <c r="B921" s="9" t="s">
        <v>709</v>
      </c>
      <c r="C921" s="9" t="s">
        <v>79</v>
      </c>
      <c r="D921" s="9" t="s">
        <v>79</v>
      </c>
      <c r="E921" s="9" t="s">
        <v>827</v>
      </c>
      <c r="F921" s="9"/>
      <c r="G921" s="12">
        <v>51225.825059999996</v>
      </c>
      <c r="H921" s="12">
        <f>H922+H936</f>
        <v>47765.889329999998</v>
      </c>
      <c r="I921" s="12">
        <f t="shared" si="43"/>
        <v>93.245719857225467</v>
      </c>
    </row>
    <row r="922" spans="1:11" ht="63" x14ac:dyDescent="0.25">
      <c r="A922" s="24" t="s">
        <v>828</v>
      </c>
      <c r="B922" s="9" t="s">
        <v>709</v>
      </c>
      <c r="C922" s="9" t="s">
        <v>79</v>
      </c>
      <c r="D922" s="9" t="s">
        <v>79</v>
      </c>
      <c r="E922" s="9" t="s">
        <v>829</v>
      </c>
      <c r="F922" s="9"/>
      <c r="G922" s="12">
        <v>13713.120980000002</v>
      </c>
      <c r="H922" s="12">
        <f>H923+H928</f>
        <v>12150.3287</v>
      </c>
      <c r="I922" s="12">
        <f t="shared" si="43"/>
        <v>88.603671751461491</v>
      </c>
    </row>
    <row r="923" spans="1:11" ht="63" x14ac:dyDescent="0.25">
      <c r="A923" s="16" t="s">
        <v>830</v>
      </c>
      <c r="B923" s="9" t="s">
        <v>709</v>
      </c>
      <c r="C923" s="9" t="s">
        <v>79</v>
      </c>
      <c r="D923" s="9" t="s">
        <v>79</v>
      </c>
      <c r="E923" s="9" t="s">
        <v>831</v>
      </c>
      <c r="F923" s="9"/>
      <c r="G923" s="12">
        <v>10413.110980000001</v>
      </c>
      <c r="H923" s="12">
        <f>H924</f>
        <v>9195.9627199999995</v>
      </c>
      <c r="I923" s="12">
        <f t="shared" ref="I923:I986" si="44">H923/G923*100</f>
        <v>88.311386843588593</v>
      </c>
    </row>
    <row r="924" spans="1:11" ht="31.5" x14ac:dyDescent="0.25">
      <c r="A924" s="16" t="s">
        <v>46</v>
      </c>
      <c r="B924" s="9" t="s">
        <v>709</v>
      </c>
      <c r="C924" s="9" t="s">
        <v>79</v>
      </c>
      <c r="D924" s="9" t="s">
        <v>79</v>
      </c>
      <c r="E924" s="9" t="s">
        <v>831</v>
      </c>
      <c r="F924" s="9" t="s">
        <v>47</v>
      </c>
      <c r="G924" s="12">
        <v>10413.110980000001</v>
      </c>
      <c r="H924" s="12">
        <f>H925+H927+H926</f>
        <v>9195.9627199999995</v>
      </c>
      <c r="I924" s="12">
        <f t="shared" si="44"/>
        <v>88.311386843588593</v>
      </c>
    </row>
    <row r="925" spans="1:11" customFormat="1" x14ac:dyDescent="0.25">
      <c r="A925" s="16" t="s">
        <v>24</v>
      </c>
      <c r="B925" s="9" t="s">
        <v>709</v>
      </c>
      <c r="C925" s="9" t="s">
        <v>79</v>
      </c>
      <c r="D925" s="9" t="s">
        <v>79</v>
      </c>
      <c r="E925" s="9" t="s">
        <v>831</v>
      </c>
      <c r="F925" s="9" t="s">
        <v>25</v>
      </c>
      <c r="G925" s="12">
        <v>7621.4369800000004</v>
      </c>
      <c r="H925" s="12">
        <v>6880.5826500000003</v>
      </c>
      <c r="I925" s="12">
        <f t="shared" si="44"/>
        <v>90.279335354420269</v>
      </c>
      <c r="J925" s="4"/>
      <c r="K925" s="2"/>
    </row>
    <row r="926" spans="1:11" customFormat="1" ht="31.5" x14ac:dyDescent="0.25">
      <c r="A926" s="16" t="s">
        <v>452</v>
      </c>
      <c r="B926" s="9" t="s">
        <v>709</v>
      </c>
      <c r="C926" s="9" t="s">
        <v>79</v>
      </c>
      <c r="D926" s="9" t="s">
        <v>79</v>
      </c>
      <c r="E926" s="9" t="s">
        <v>831</v>
      </c>
      <c r="F926" s="9" t="s">
        <v>27</v>
      </c>
      <c r="G926" s="12">
        <v>490</v>
      </c>
      <c r="H926" s="12">
        <v>237.44412</v>
      </c>
      <c r="I926" s="12">
        <f t="shared" si="44"/>
        <v>48.457983673469386</v>
      </c>
      <c r="J926" s="4"/>
      <c r="K926" s="2"/>
    </row>
    <row r="927" spans="1:11" customFormat="1" ht="63" x14ac:dyDescent="0.25">
      <c r="A927" s="16" t="s">
        <v>28</v>
      </c>
      <c r="B927" s="9" t="s">
        <v>709</v>
      </c>
      <c r="C927" s="9" t="s">
        <v>79</v>
      </c>
      <c r="D927" s="9" t="s">
        <v>79</v>
      </c>
      <c r="E927" s="9" t="s">
        <v>831</v>
      </c>
      <c r="F927" s="9" t="s">
        <v>29</v>
      </c>
      <c r="G927" s="12">
        <v>2301.674</v>
      </c>
      <c r="H927" s="12">
        <v>2077.93595</v>
      </c>
      <c r="I927" s="12">
        <f t="shared" si="44"/>
        <v>90.279333650204165</v>
      </c>
      <c r="J927" s="2"/>
      <c r="K927" s="2"/>
    </row>
    <row r="928" spans="1:11" customFormat="1" ht="63" x14ac:dyDescent="0.25">
      <c r="A928" s="16" t="s">
        <v>832</v>
      </c>
      <c r="B928" s="9" t="s">
        <v>709</v>
      </c>
      <c r="C928" s="9" t="s">
        <v>79</v>
      </c>
      <c r="D928" s="9" t="s">
        <v>79</v>
      </c>
      <c r="E928" s="9" t="s">
        <v>833</v>
      </c>
      <c r="F928" s="9"/>
      <c r="G928" s="12">
        <v>3300.01</v>
      </c>
      <c r="H928" s="12">
        <f>H929+H932</f>
        <v>2954.36598</v>
      </c>
      <c r="I928" s="12">
        <f t="shared" si="44"/>
        <v>89.525970527362034</v>
      </c>
      <c r="J928" s="2"/>
      <c r="K928" s="2"/>
    </row>
    <row r="929" spans="1:11" s="4" customFormat="1" ht="31.5" x14ac:dyDescent="0.25">
      <c r="A929" s="16" t="s">
        <v>50</v>
      </c>
      <c r="B929" s="9" t="s">
        <v>709</v>
      </c>
      <c r="C929" s="9" t="s">
        <v>79</v>
      </c>
      <c r="D929" s="9" t="s">
        <v>79</v>
      </c>
      <c r="E929" s="9" t="s">
        <v>833</v>
      </c>
      <c r="F929" s="9" t="s">
        <v>51</v>
      </c>
      <c r="G929" s="12">
        <v>2652.01</v>
      </c>
      <c r="H929" s="12">
        <f>H930+H931</f>
        <v>2600.1201700000001</v>
      </c>
      <c r="I929" s="12">
        <f t="shared" si="44"/>
        <v>98.04337728741595</v>
      </c>
      <c r="J929" s="2"/>
      <c r="K929" s="2"/>
    </row>
    <row r="930" spans="1:11" customFormat="1" x14ac:dyDescent="0.25">
      <c r="A930" s="16" t="s">
        <v>38</v>
      </c>
      <c r="B930" s="9" t="s">
        <v>709</v>
      </c>
      <c r="C930" s="9" t="s">
        <v>79</v>
      </c>
      <c r="D930" s="9" t="s">
        <v>79</v>
      </c>
      <c r="E930" s="9" t="s">
        <v>833</v>
      </c>
      <c r="F930" s="9" t="s">
        <v>39</v>
      </c>
      <c r="G930" s="12">
        <v>1182.01</v>
      </c>
      <c r="H930" s="12">
        <v>1130.1201699999999</v>
      </c>
      <c r="I930" s="12">
        <f t="shared" si="44"/>
        <v>95.610034602076126</v>
      </c>
      <c r="J930" s="2"/>
      <c r="K930" s="2"/>
    </row>
    <row r="931" spans="1:11" customFormat="1" x14ac:dyDescent="0.25">
      <c r="A931" s="19" t="s">
        <v>52</v>
      </c>
      <c r="B931" s="9" t="s">
        <v>709</v>
      </c>
      <c r="C931" s="9" t="s">
        <v>79</v>
      </c>
      <c r="D931" s="9" t="s">
        <v>79</v>
      </c>
      <c r="E931" s="9" t="s">
        <v>833</v>
      </c>
      <c r="F931" s="9" t="s">
        <v>53</v>
      </c>
      <c r="G931" s="12">
        <v>1470</v>
      </c>
      <c r="H931" s="12">
        <f>1350+120</f>
        <v>1470</v>
      </c>
      <c r="I931" s="12">
        <f t="shared" si="44"/>
        <v>100</v>
      </c>
      <c r="J931" s="2"/>
      <c r="K931" s="2"/>
    </row>
    <row r="932" spans="1:11" customFormat="1" x14ac:dyDescent="0.25">
      <c r="A932" s="16" t="s">
        <v>54</v>
      </c>
      <c r="B932" s="9" t="s">
        <v>709</v>
      </c>
      <c r="C932" s="9" t="s">
        <v>79</v>
      </c>
      <c r="D932" s="9" t="s">
        <v>79</v>
      </c>
      <c r="E932" s="9" t="s">
        <v>833</v>
      </c>
      <c r="F932" s="9" t="s">
        <v>55</v>
      </c>
      <c r="G932" s="12">
        <v>648</v>
      </c>
      <c r="H932" s="12">
        <f>H933+H934+H935</f>
        <v>354.24581000000001</v>
      </c>
      <c r="I932" s="12">
        <f t="shared" si="44"/>
        <v>54.667563271604934</v>
      </c>
      <c r="J932" s="2"/>
      <c r="K932" s="2"/>
    </row>
    <row r="933" spans="1:11" customFormat="1" ht="31.5" x14ac:dyDescent="0.25">
      <c r="A933" s="16" t="s">
        <v>56</v>
      </c>
      <c r="B933" s="9" t="s">
        <v>709</v>
      </c>
      <c r="C933" s="9" t="s">
        <v>79</v>
      </c>
      <c r="D933" s="9" t="s">
        <v>79</v>
      </c>
      <c r="E933" s="9" t="s">
        <v>833</v>
      </c>
      <c r="F933" s="9" t="s">
        <v>57</v>
      </c>
      <c r="G933" s="12">
        <v>140</v>
      </c>
      <c r="H933" s="12">
        <f>130+10</f>
        <v>140</v>
      </c>
      <c r="I933" s="12">
        <f t="shared" si="44"/>
        <v>100</v>
      </c>
      <c r="J933" s="4"/>
      <c r="K933" s="2"/>
    </row>
    <row r="934" spans="1:11" customFormat="1" x14ac:dyDescent="0.25">
      <c r="A934" s="16" t="s">
        <v>58</v>
      </c>
      <c r="B934" s="9" t="s">
        <v>709</v>
      </c>
      <c r="C934" s="9" t="s">
        <v>79</v>
      </c>
      <c r="D934" s="9" t="s">
        <v>79</v>
      </c>
      <c r="E934" s="9" t="s">
        <v>833</v>
      </c>
      <c r="F934" s="9" t="s">
        <v>59</v>
      </c>
      <c r="G934" s="12">
        <v>152</v>
      </c>
      <c r="H934" s="12">
        <v>73.2</v>
      </c>
      <c r="I934" s="12">
        <f t="shared" si="44"/>
        <v>48.157894736842103</v>
      </c>
      <c r="J934" s="4"/>
      <c r="K934" s="2"/>
    </row>
    <row r="935" spans="1:11" customFormat="1" x14ac:dyDescent="0.25">
      <c r="A935" s="16" t="s">
        <v>60</v>
      </c>
      <c r="B935" s="9" t="s">
        <v>709</v>
      </c>
      <c r="C935" s="9" t="s">
        <v>79</v>
      </c>
      <c r="D935" s="9" t="s">
        <v>79</v>
      </c>
      <c r="E935" s="9" t="s">
        <v>833</v>
      </c>
      <c r="F935" s="9" t="s">
        <v>61</v>
      </c>
      <c r="G935" s="12">
        <v>356</v>
      </c>
      <c r="H935" s="12">
        <v>141.04580999999999</v>
      </c>
      <c r="I935" s="12">
        <f t="shared" si="44"/>
        <v>39.619609550561798</v>
      </c>
      <c r="J935" s="2"/>
      <c r="K935" s="2"/>
    </row>
    <row r="936" spans="1:11" s="4" customFormat="1" ht="47.25" x14ac:dyDescent="0.25">
      <c r="A936" s="19" t="s">
        <v>726</v>
      </c>
      <c r="B936" s="9" t="s">
        <v>709</v>
      </c>
      <c r="C936" s="9" t="s">
        <v>79</v>
      </c>
      <c r="D936" s="9" t="s">
        <v>79</v>
      </c>
      <c r="E936" s="9" t="s">
        <v>727</v>
      </c>
      <c r="F936" s="9"/>
      <c r="G936" s="12">
        <v>37512.704079999996</v>
      </c>
      <c r="H936" s="12">
        <f>H937+H940</f>
        <v>35615.56063</v>
      </c>
      <c r="I936" s="12">
        <f t="shared" si="44"/>
        <v>94.942664101329171</v>
      </c>
      <c r="J936" s="2"/>
      <c r="K936" s="2"/>
    </row>
    <row r="937" spans="1:11" s="4" customFormat="1" ht="47.25" x14ac:dyDescent="0.25">
      <c r="A937" s="19" t="s">
        <v>728</v>
      </c>
      <c r="B937" s="9" t="s">
        <v>709</v>
      </c>
      <c r="C937" s="9" t="s">
        <v>79</v>
      </c>
      <c r="D937" s="9" t="s">
        <v>79</v>
      </c>
      <c r="E937" s="9" t="s">
        <v>729</v>
      </c>
      <c r="F937" s="9"/>
      <c r="G937" s="12">
        <v>31774.70408</v>
      </c>
      <c r="H937" s="12">
        <f>H938+H939</f>
        <v>31774.069070000001</v>
      </c>
      <c r="I937" s="12">
        <f t="shared" si="44"/>
        <v>99.998001523481079</v>
      </c>
      <c r="J937" s="2"/>
      <c r="K937" s="2"/>
    </row>
    <row r="938" spans="1:11" customFormat="1" x14ac:dyDescent="0.25">
      <c r="A938" s="19" t="s">
        <v>24</v>
      </c>
      <c r="B938" s="9" t="s">
        <v>709</v>
      </c>
      <c r="C938" s="9" t="s">
        <v>79</v>
      </c>
      <c r="D938" s="9" t="s">
        <v>79</v>
      </c>
      <c r="E938" s="9" t="s">
        <v>729</v>
      </c>
      <c r="F938" s="9" t="s">
        <v>114</v>
      </c>
      <c r="G938" s="12">
        <v>24397.966479999999</v>
      </c>
      <c r="H938" s="12">
        <v>24397.331470000001</v>
      </c>
      <c r="I938" s="12">
        <f t="shared" si="44"/>
        <v>99.997397283087025</v>
      </c>
      <c r="J938" s="2"/>
      <c r="K938" s="2"/>
    </row>
    <row r="939" spans="1:11" customFormat="1" ht="63" x14ac:dyDescent="0.25">
      <c r="A939" s="19" t="s">
        <v>115</v>
      </c>
      <c r="B939" s="9" t="s">
        <v>709</v>
      </c>
      <c r="C939" s="9" t="s">
        <v>79</v>
      </c>
      <c r="D939" s="9" t="s">
        <v>79</v>
      </c>
      <c r="E939" s="9" t="s">
        <v>729</v>
      </c>
      <c r="F939" s="9" t="s">
        <v>116</v>
      </c>
      <c r="G939" s="12">
        <v>7376.7376000000004</v>
      </c>
      <c r="H939" s="12">
        <v>7376.7376000000004</v>
      </c>
      <c r="I939" s="12">
        <f t="shared" si="44"/>
        <v>100</v>
      </c>
      <c r="J939" s="2"/>
      <c r="K939" s="2"/>
    </row>
    <row r="940" spans="1:11" customFormat="1" ht="47.25" x14ac:dyDescent="0.25">
      <c r="A940" s="19" t="s">
        <v>730</v>
      </c>
      <c r="B940" s="9" t="s">
        <v>709</v>
      </c>
      <c r="C940" s="9" t="s">
        <v>79</v>
      </c>
      <c r="D940" s="9" t="s">
        <v>79</v>
      </c>
      <c r="E940" s="9" t="s">
        <v>731</v>
      </c>
      <c r="F940" s="9"/>
      <c r="G940" s="12">
        <v>5738</v>
      </c>
      <c r="H940" s="12">
        <f>H941+H944+H945+H942+H943</f>
        <v>3841.4915599999999</v>
      </c>
      <c r="I940" s="12">
        <f t="shared" si="44"/>
        <v>66.94826699198326</v>
      </c>
      <c r="J940" s="2"/>
      <c r="K940" s="2"/>
    </row>
    <row r="941" spans="1:11" x14ac:dyDescent="0.25">
      <c r="A941" s="19" t="s">
        <v>38</v>
      </c>
      <c r="B941" s="9" t="s">
        <v>709</v>
      </c>
      <c r="C941" s="9" t="s">
        <v>79</v>
      </c>
      <c r="D941" s="9" t="s">
        <v>79</v>
      </c>
      <c r="E941" s="9" t="s">
        <v>731</v>
      </c>
      <c r="F941" s="9" t="s">
        <v>39</v>
      </c>
      <c r="G941" s="12">
        <v>5055</v>
      </c>
      <c r="H941" s="12">
        <v>3285.22109</v>
      </c>
      <c r="I941" s="12">
        <f t="shared" si="44"/>
        <v>64.989536894164189</v>
      </c>
    </row>
    <row r="942" spans="1:11" x14ac:dyDescent="0.25">
      <c r="A942" s="19" t="s">
        <v>52</v>
      </c>
      <c r="B942" s="9" t="s">
        <v>709</v>
      </c>
      <c r="C942" s="9" t="s">
        <v>79</v>
      </c>
      <c r="D942" s="9" t="s">
        <v>79</v>
      </c>
      <c r="E942" s="9" t="s">
        <v>731</v>
      </c>
      <c r="F942" s="9" t="s">
        <v>53</v>
      </c>
      <c r="G942" s="12">
        <v>20</v>
      </c>
      <c r="H942" s="12">
        <v>4.7704700000000004</v>
      </c>
      <c r="I942" s="12">
        <f t="shared" si="44"/>
        <v>23.852350000000001</v>
      </c>
    </row>
    <row r="943" spans="1:11" ht="31.5" x14ac:dyDescent="0.25">
      <c r="A943" s="16" t="s">
        <v>56</v>
      </c>
      <c r="B943" s="9" t="s">
        <v>709</v>
      </c>
      <c r="C943" s="9" t="s">
        <v>79</v>
      </c>
      <c r="D943" s="9" t="s">
        <v>79</v>
      </c>
      <c r="E943" s="9" t="s">
        <v>731</v>
      </c>
      <c r="F943" s="9" t="s">
        <v>57</v>
      </c>
      <c r="G943" s="12">
        <v>485</v>
      </c>
      <c r="H943" s="12">
        <f>400+85</f>
        <v>485</v>
      </c>
      <c r="I943" s="12">
        <f t="shared" si="44"/>
        <v>100</v>
      </c>
    </row>
    <row r="944" spans="1:11" x14ac:dyDescent="0.25">
      <c r="A944" s="19" t="s">
        <v>58</v>
      </c>
      <c r="B944" s="9" t="s">
        <v>709</v>
      </c>
      <c r="C944" s="9" t="s">
        <v>79</v>
      </c>
      <c r="D944" s="9" t="s">
        <v>79</v>
      </c>
      <c r="E944" s="9" t="s">
        <v>731</v>
      </c>
      <c r="F944" s="9" t="s">
        <v>59</v>
      </c>
      <c r="G944" s="12">
        <v>25</v>
      </c>
      <c r="H944" s="12">
        <f>7.9+17.1</f>
        <v>25</v>
      </c>
      <c r="I944" s="12">
        <f t="shared" si="44"/>
        <v>100</v>
      </c>
    </row>
    <row r="945" spans="1:27" x14ac:dyDescent="0.25">
      <c r="A945" s="19" t="s">
        <v>60</v>
      </c>
      <c r="B945" s="9" t="s">
        <v>709</v>
      </c>
      <c r="C945" s="9" t="s">
        <v>79</v>
      </c>
      <c r="D945" s="9" t="s">
        <v>79</v>
      </c>
      <c r="E945" s="9" t="s">
        <v>731</v>
      </c>
      <c r="F945" s="9" t="s">
        <v>61</v>
      </c>
      <c r="G945" s="12">
        <v>153</v>
      </c>
      <c r="H945" s="12">
        <v>41.5</v>
      </c>
      <c r="I945" s="12">
        <f t="shared" si="44"/>
        <v>27.124183006535947</v>
      </c>
    </row>
    <row r="946" spans="1:27" ht="47.25" x14ac:dyDescent="0.25">
      <c r="A946" s="16" t="s">
        <v>805</v>
      </c>
      <c r="B946" s="9" t="s">
        <v>709</v>
      </c>
      <c r="C946" s="9" t="s">
        <v>79</v>
      </c>
      <c r="D946" s="9" t="s">
        <v>79</v>
      </c>
      <c r="E946" s="9" t="s">
        <v>806</v>
      </c>
      <c r="F946" s="9"/>
      <c r="G946" s="12">
        <v>260.55</v>
      </c>
      <c r="H946" s="12">
        <f>H947+H948</f>
        <v>260.55</v>
      </c>
      <c r="I946" s="12">
        <f t="shared" si="44"/>
        <v>100</v>
      </c>
    </row>
    <row r="947" spans="1:27" x14ac:dyDescent="0.25">
      <c r="A947" s="16" t="s">
        <v>24</v>
      </c>
      <c r="B947" s="9" t="s">
        <v>709</v>
      </c>
      <c r="C947" s="9" t="s">
        <v>79</v>
      </c>
      <c r="D947" s="9" t="s">
        <v>79</v>
      </c>
      <c r="E947" s="9" t="s">
        <v>806</v>
      </c>
      <c r="F947" s="9" t="s">
        <v>25</v>
      </c>
      <c r="G947" s="12">
        <v>200.11500000000001</v>
      </c>
      <c r="H947" s="12">
        <v>200.11500000000001</v>
      </c>
      <c r="I947" s="12">
        <f t="shared" si="44"/>
        <v>100</v>
      </c>
    </row>
    <row r="948" spans="1:27" ht="63" x14ac:dyDescent="0.25">
      <c r="A948" s="16" t="s">
        <v>28</v>
      </c>
      <c r="B948" s="9" t="s">
        <v>709</v>
      </c>
      <c r="C948" s="9" t="s">
        <v>79</v>
      </c>
      <c r="D948" s="9" t="s">
        <v>79</v>
      </c>
      <c r="E948" s="9" t="s">
        <v>806</v>
      </c>
      <c r="F948" s="9" t="s">
        <v>29</v>
      </c>
      <c r="G948" s="12">
        <v>60.435000000000002</v>
      </c>
      <c r="H948" s="12">
        <v>60.435000000000002</v>
      </c>
      <c r="I948" s="12">
        <f t="shared" si="44"/>
        <v>100</v>
      </c>
    </row>
    <row r="949" spans="1:27" x14ac:dyDescent="0.25">
      <c r="A949" s="19" t="s">
        <v>294</v>
      </c>
      <c r="B949" s="9" t="s">
        <v>709</v>
      </c>
      <c r="C949" s="9" t="s">
        <v>285</v>
      </c>
      <c r="D949" s="9" t="s">
        <v>17</v>
      </c>
      <c r="E949" s="9"/>
      <c r="F949" s="9"/>
      <c r="G949" s="12">
        <v>6915.2740399999993</v>
      </c>
      <c r="H949" s="18">
        <f t="shared" ref="H949:H951" si="45">H950</f>
        <v>5860.79853</v>
      </c>
      <c r="I949" s="18">
        <f t="shared" si="44"/>
        <v>84.751500751805352</v>
      </c>
    </row>
    <row r="950" spans="1:27" x14ac:dyDescent="0.25">
      <c r="A950" s="19" t="s">
        <v>506</v>
      </c>
      <c r="B950" s="9" t="s">
        <v>709</v>
      </c>
      <c r="C950" s="9" t="s">
        <v>285</v>
      </c>
      <c r="D950" s="9" t="s">
        <v>16</v>
      </c>
      <c r="E950" s="9"/>
      <c r="F950" s="9"/>
      <c r="G950" s="12">
        <v>6915.2740399999993</v>
      </c>
      <c r="H950" s="18">
        <f t="shared" si="45"/>
        <v>5860.79853</v>
      </c>
      <c r="I950" s="18">
        <f t="shared" si="44"/>
        <v>84.751500751805352</v>
      </c>
    </row>
    <row r="951" spans="1:27" ht="63" x14ac:dyDescent="0.25">
      <c r="A951" s="19" t="s">
        <v>391</v>
      </c>
      <c r="B951" s="9" t="s">
        <v>709</v>
      </c>
      <c r="C951" s="9" t="s">
        <v>285</v>
      </c>
      <c r="D951" s="9" t="s">
        <v>16</v>
      </c>
      <c r="E951" s="9" t="s">
        <v>392</v>
      </c>
      <c r="F951" s="9"/>
      <c r="G951" s="12">
        <v>6915.2740399999993</v>
      </c>
      <c r="H951" s="18">
        <f t="shared" si="45"/>
        <v>5860.79853</v>
      </c>
      <c r="I951" s="18">
        <f t="shared" si="44"/>
        <v>84.751500751805352</v>
      </c>
    </row>
    <row r="952" spans="1:27" ht="63" x14ac:dyDescent="0.25">
      <c r="A952" s="19" t="s">
        <v>834</v>
      </c>
      <c r="B952" s="9" t="s">
        <v>709</v>
      </c>
      <c r="C952" s="9" t="s">
        <v>285</v>
      </c>
      <c r="D952" s="9" t="s">
        <v>16</v>
      </c>
      <c r="E952" s="9" t="s">
        <v>508</v>
      </c>
      <c r="F952" s="9"/>
      <c r="G952" s="12">
        <v>6915.2740399999993</v>
      </c>
      <c r="H952" s="18">
        <f>H957+H953+H955</f>
        <v>5860.79853</v>
      </c>
      <c r="I952" s="18">
        <f t="shared" si="44"/>
        <v>84.751500751805352</v>
      </c>
    </row>
    <row r="953" spans="1:27" ht="78.75" x14ac:dyDescent="0.25">
      <c r="A953" s="19" t="s">
        <v>835</v>
      </c>
      <c r="B953" s="9" t="s">
        <v>709</v>
      </c>
      <c r="C953" s="9" t="s">
        <v>285</v>
      </c>
      <c r="D953" s="9" t="s">
        <v>16</v>
      </c>
      <c r="E953" s="9" t="s">
        <v>836</v>
      </c>
      <c r="F953" s="9"/>
      <c r="G953" s="18">
        <v>1229.38438</v>
      </c>
      <c r="H953" s="18">
        <f>H954</f>
        <v>1171.62338</v>
      </c>
      <c r="I953" s="18">
        <f t="shared" si="44"/>
        <v>95.301632187648266</v>
      </c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31.5" x14ac:dyDescent="0.25">
      <c r="A954" s="19" t="s">
        <v>717</v>
      </c>
      <c r="B954" s="9" t="s">
        <v>709</v>
      </c>
      <c r="C954" s="9" t="s">
        <v>285</v>
      </c>
      <c r="D954" s="9" t="s">
        <v>16</v>
      </c>
      <c r="E954" s="9" t="s">
        <v>836</v>
      </c>
      <c r="F954" s="9" t="s">
        <v>718</v>
      </c>
      <c r="G954" s="18">
        <v>1229.38438</v>
      </c>
      <c r="H954" s="18">
        <v>1171.62338</v>
      </c>
      <c r="I954" s="18">
        <f t="shared" si="44"/>
        <v>95.301632187648266</v>
      </c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47.25" x14ac:dyDescent="0.25">
      <c r="A955" s="19" t="s">
        <v>837</v>
      </c>
      <c r="B955" s="9" t="s">
        <v>709</v>
      </c>
      <c r="C955" s="9" t="s">
        <v>285</v>
      </c>
      <c r="D955" s="9" t="s">
        <v>16</v>
      </c>
      <c r="E955" s="9" t="s">
        <v>838</v>
      </c>
      <c r="F955" s="9"/>
      <c r="G955" s="18">
        <v>4375.6156199999996</v>
      </c>
      <c r="H955" s="18">
        <f>H956</f>
        <v>4362.3793299999998</v>
      </c>
      <c r="I955" s="18">
        <f t="shared" si="44"/>
        <v>99.697498794466782</v>
      </c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5">
      <c r="A956" s="19" t="s">
        <v>38</v>
      </c>
      <c r="B956" s="9" t="s">
        <v>709</v>
      </c>
      <c r="C956" s="9" t="s">
        <v>285</v>
      </c>
      <c r="D956" s="9" t="s">
        <v>16</v>
      </c>
      <c r="E956" s="9" t="s">
        <v>838</v>
      </c>
      <c r="F956" s="9" t="s">
        <v>39</v>
      </c>
      <c r="G956" s="18">
        <v>4375.6156199999996</v>
      </c>
      <c r="H956" s="18">
        <v>4362.3793299999998</v>
      </c>
      <c r="I956" s="18">
        <f t="shared" si="44"/>
        <v>99.697498794466782</v>
      </c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78.75" x14ac:dyDescent="0.25">
      <c r="A957" s="19" t="s">
        <v>839</v>
      </c>
      <c r="B957" s="25" t="s">
        <v>709</v>
      </c>
      <c r="C957" s="25" t="s">
        <v>285</v>
      </c>
      <c r="D957" s="25" t="s">
        <v>16</v>
      </c>
      <c r="E957" s="9" t="s">
        <v>840</v>
      </c>
      <c r="F957" s="25"/>
      <c r="G957" s="12">
        <v>1310.27404</v>
      </c>
      <c r="H957" s="18">
        <f>H958</f>
        <v>326.79581999999999</v>
      </c>
      <c r="I957" s="18">
        <f t="shared" si="44"/>
        <v>24.941028366859804</v>
      </c>
    </row>
    <row r="958" spans="1:27" ht="31.5" x14ac:dyDescent="0.25">
      <c r="A958" s="23" t="s">
        <v>717</v>
      </c>
      <c r="B958" s="25" t="s">
        <v>709</v>
      </c>
      <c r="C958" s="25" t="s">
        <v>285</v>
      </c>
      <c r="D958" s="25" t="s">
        <v>16</v>
      </c>
      <c r="E958" s="9" t="s">
        <v>840</v>
      </c>
      <c r="F958" s="25" t="s">
        <v>718</v>
      </c>
      <c r="G958" s="12">
        <v>1310.27404</v>
      </c>
      <c r="H958" s="18">
        <v>326.79581999999999</v>
      </c>
      <c r="I958" s="18">
        <f t="shared" si="44"/>
        <v>24.941028366859804</v>
      </c>
    </row>
    <row r="959" spans="1:27" s="4" customFormat="1" x14ac:dyDescent="0.25">
      <c r="A959" s="16" t="s">
        <v>469</v>
      </c>
      <c r="B959" s="9" t="s">
        <v>709</v>
      </c>
      <c r="C959" s="9" t="s">
        <v>82</v>
      </c>
      <c r="D959" s="9" t="s">
        <v>17</v>
      </c>
      <c r="E959" s="9"/>
      <c r="F959" s="9"/>
      <c r="G959" s="12">
        <v>91144.084849999999</v>
      </c>
      <c r="H959" s="12">
        <f t="shared" ref="H959:H961" si="46">H960</f>
        <v>53785.21142</v>
      </c>
      <c r="I959" s="12">
        <f t="shared" si="44"/>
        <v>59.011192562322378</v>
      </c>
      <c r="J959" s="2"/>
      <c r="K959" s="2"/>
    </row>
    <row r="960" spans="1:27" s="4" customFormat="1" x14ac:dyDescent="0.25">
      <c r="A960" s="16" t="s">
        <v>841</v>
      </c>
      <c r="B960" s="9" t="s">
        <v>709</v>
      </c>
      <c r="C960" s="9" t="s">
        <v>82</v>
      </c>
      <c r="D960" s="9" t="s">
        <v>19</v>
      </c>
      <c r="E960" s="9"/>
      <c r="F960" s="9"/>
      <c r="G960" s="12">
        <v>91144.084849999999</v>
      </c>
      <c r="H960" s="12">
        <f t="shared" si="46"/>
        <v>53785.21142</v>
      </c>
      <c r="I960" s="12">
        <f t="shared" si="44"/>
        <v>59.011192562322378</v>
      </c>
      <c r="J960" s="2"/>
      <c r="K960" s="2"/>
    </row>
    <row r="961" spans="1:27" ht="94.5" x14ac:dyDescent="0.25">
      <c r="A961" s="16" t="s">
        <v>296</v>
      </c>
      <c r="B961" s="9" t="s">
        <v>709</v>
      </c>
      <c r="C961" s="9" t="s">
        <v>82</v>
      </c>
      <c r="D961" s="9" t="s">
        <v>19</v>
      </c>
      <c r="E961" s="9" t="s">
        <v>297</v>
      </c>
      <c r="F961" s="9"/>
      <c r="G961" s="12">
        <v>91144.084849999999</v>
      </c>
      <c r="H961" s="12">
        <f t="shared" si="46"/>
        <v>53785.21142</v>
      </c>
      <c r="I961" s="12">
        <f t="shared" si="44"/>
        <v>59.011192562322378</v>
      </c>
    </row>
    <row r="962" spans="1:27" ht="47.25" x14ac:dyDescent="0.25">
      <c r="A962" s="16" t="s">
        <v>842</v>
      </c>
      <c r="B962" s="9" t="s">
        <v>709</v>
      </c>
      <c r="C962" s="9" t="s">
        <v>82</v>
      </c>
      <c r="D962" s="9" t="s">
        <v>19</v>
      </c>
      <c r="E962" s="9" t="s">
        <v>324</v>
      </c>
      <c r="F962" s="9"/>
      <c r="G962" s="12">
        <v>91144.084849999999</v>
      </c>
      <c r="H962" s="12">
        <f>H965+H967+H963</f>
        <v>53785.21142</v>
      </c>
      <c r="I962" s="12">
        <f t="shared" si="44"/>
        <v>59.011192562322378</v>
      </c>
    </row>
    <row r="963" spans="1:27" ht="63" x14ac:dyDescent="0.25">
      <c r="A963" s="23" t="s">
        <v>843</v>
      </c>
      <c r="B963" s="25" t="s">
        <v>709</v>
      </c>
      <c r="C963" s="9" t="s">
        <v>82</v>
      </c>
      <c r="D963" s="9" t="s">
        <v>19</v>
      </c>
      <c r="E963" s="9" t="s">
        <v>844</v>
      </c>
      <c r="F963" s="9"/>
      <c r="G963" s="18">
        <v>36968.017</v>
      </c>
      <c r="H963" s="12">
        <f>H964</f>
        <v>1968.0170000000001</v>
      </c>
      <c r="I963" s="12">
        <f t="shared" si="44"/>
        <v>5.3235665845966258</v>
      </c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31.5" x14ac:dyDescent="0.25">
      <c r="A964" s="23" t="s">
        <v>717</v>
      </c>
      <c r="B964" s="25" t="s">
        <v>709</v>
      </c>
      <c r="C964" s="9" t="s">
        <v>82</v>
      </c>
      <c r="D964" s="9" t="s">
        <v>19</v>
      </c>
      <c r="E964" s="9" t="s">
        <v>844</v>
      </c>
      <c r="F964" s="9" t="s">
        <v>718</v>
      </c>
      <c r="G964" s="18">
        <v>36968.017</v>
      </c>
      <c r="H964" s="12">
        <v>1968.0170000000001</v>
      </c>
      <c r="I964" s="12">
        <f t="shared" si="44"/>
        <v>5.3235665845966258</v>
      </c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94.5" x14ac:dyDescent="0.25">
      <c r="A965" s="16" t="s">
        <v>845</v>
      </c>
      <c r="B965" s="9" t="s">
        <v>709</v>
      </c>
      <c r="C965" s="9" t="s">
        <v>82</v>
      </c>
      <c r="D965" s="9" t="s">
        <v>19</v>
      </c>
      <c r="E965" s="9" t="s">
        <v>846</v>
      </c>
      <c r="F965" s="9"/>
      <c r="G965" s="12">
        <v>19518.41648</v>
      </c>
      <c r="H965" s="12">
        <f>H966</f>
        <v>19518.41648</v>
      </c>
      <c r="I965" s="12">
        <f t="shared" si="44"/>
        <v>100</v>
      </c>
    </row>
    <row r="966" spans="1:27" ht="31.5" x14ac:dyDescent="0.25">
      <c r="A966" s="16" t="s">
        <v>717</v>
      </c>
      <c r="B966" s="9" t="s">
        <v>709</v>
      </c>
      <c r="C966" s="9" t="s">
        <v>82</v>
      </c>
      <c r="D966" s="9" t="s">
        <v>19</v>
      </c>
      <c r="E966" s="9" t="s">
        <v>846</v>
      </c>
      <c r="F966" s="9" t="s">
        <v>718</v>
      </c>
      <c r="G966" s="12">
        <v>19518.41648</v>
      </c>
      <c r="H966" s="12">
        <v>19518.41648</v>
      </c>
      <c r="I966" s="12">
        <f t="shared" si="44"/>
        <v>100</v>
      </c>
    </row>
    <row r="967" spans="1:27" ht="78.75" x14ac:dyDescent="0.25">
      <c r="A967" s="16" t="s">
        <v>847</v>
      </c>
      <c r="B967" s="9" t="s">
        <v>709</v>
      </c>
      <c r="C967" s="9" t="s">
        <v>82</v>
      </c>
      <c r="D967" s="9" t="s">
        <v>19</v>
      </c>
      <c r="E967" s="9" t="s">
        <v>848</v>
      </c>
      <c r="F967" s="9"/>
      <c r="G967" s="12">
        <v>34657.65137</v>
      </c>
      <c r="H967" s="12">
        <f>H968</f>
        <v>32298.77794</v>
      </c>
      <c r="I967" s="12">
        <f t="shared" si="44"/>
        <v>93.193787412721619</v>
      </c>
    </row>
    <row r="968" spans="1:27" ht="31.5" x14ac:dyDescent="0.25">
      <c r="A968" s="16" t="s">
        <v>717</v>
      </c>
      <c r="B968" s="9" t="s">
        <v>709</v>
      </c>
      <c r="C968" s="9" t="s">
        <v>82</v>
      </c>
      <c r="D968" s="9" t="s">
        <v>19</v>
      </c>
      <c r="E968" s="9" t="s">
        <v>848</v>
      </c>
      <c r="F968" s="9" t="s">
        <v>718</v>
      </c>
      <c r="G968" s="12">
        <v>34657.65137</v>
      </c>
      <c r="H968" s="12">
        <v>32298.77794</v>
      </c>
      <c r="I968" s="12">
        <f t="shared" si="44"/>
        <v>93.193787412721619</v>
      </c>
    </row>
    <row r="969" spans="1:27" x14ac:dyDescent="0.25">
      <c r="A969" s="32"/>
      <c r="B969" s="33"/>
      <c r="C969" s="33"/>
      <c r="D969" s="33"/>
      <c r="E969" s="33"/>
      <c r="F969" s="33"/>
      <c r="G969" s="34"/>
      <c r="H969" s="34"/>
      <c r="I969" s="34"/>
    </row>
    <row r="970" spans="1:27" x14ac:dyDescent="0.25">
      <c r="A970" s="51"/>
      <c r="B970" s="54"/>
      <c r="C970" s="43"/>
      <c r="D970" s="43"/>
      <c r="E970" s="43"/>
      <c r="F970" s="43"/>
      <c r="G970" s="34"/>
      <c r="H970" s="44"/>
      <c r="I970" s="44"/>
    </row>
    <row r="971" spans="1:27" ht="47.25" x14ac:dyDescent="0.25">
      <c r="A971" s="13" t="s">
        <v>849</v>
      </c>
      <c r="B971" s="14" t="s">
        <v>850</v>
      </c>
      <c r="C971" s="38" t="s">
        <v>17</v>
      </c>
      <c r="D971" s="38" t="s">
        <v>17</v>
      </c>
      <c r="E971" s="14"/>
      <c r="F971" s="14"/>
      <c r="G971" s="12">
        <v>52166.652460000012</v>
      </c>
      <c r="H971" s="12">
        <f>H972+H1008+H1001</f>
        <v>48939.128460000007</v>
      </c>
      <c r="I971" s="12">
        <f t="shared" si="44"/>
        <v>93.813051350237998</v>
      </c>
    </row>
    <row r="972" spans="1:27" x14ac:dyDescent="0.25">
      <c r="A972" s="16" t="s">
        <v>15</v>
      </c>
      <c r="B972" s="9" t="s">
        <v>850</v>
      </c>
      <c r="C972" s="9" t="s">
        <v>16</v>
      </c>
      <c r="D972" s="9" t="s">
        <v>17</v>
      </c>
      <c r="E972" s="9"/>
      <c r="F972" s="9"/>
      <c r="G972" s="12">
        <v>45395.671150000009</v>
      </c>
      <c r="H972" s="12">
        <f>H973+H990</f>
        <v>44672.171130000002</v>
      </c>
      <c r="I972" s="12">
        <f t="shared" si="44"/>
        <v>98.406235657119467</v>
      </c>
    </row>
    <row r="973" spans="1:27" ht="63" x14ac:dyDescent="0.25">
      <c r="A973" s="16" t="s">
        <v>851</v>
      </c>
      <c r="B973" s="9" t="s">
        <v>850</v>
      </c>
      <c r="C973" s="9" t="s">
        <v>16</v>
      </c>
      <c r="D973" s="9" t="s">
        <v>31</v>
      </c>
      <c r="E973" s="9"/>
      <c r="F973" s="9"/>
      <c r="G973" s="12">
        <v>33911.261150000006</v>
      </c>
      <c r="H973" s="12">
        <f>H974</f>
        <v>33504.276790000004</v>
      </c>
      <c r="I973" s="12">
        <f t="shared" si="44"/>
        <v>98.799854838191408</v>
      </c>
    </row>
    <row r="974" spans="1:27" ht="110.25" x14ac:dyDescent="0.25">
      <c r="A974" s="16" t="s">
        <v>85</v>
      </c>
      <c r="B974" s="9" t="s">
        <v>850</v>
      </c>
      <c r="C974" s="9" t="s">
        <v>16</v>
      </c>
      <c r="D974" s="9" t="s">
        <v>31</v>
      </c>
      <c r="E974" s="9" t="s">
        <v>86</v>
      </c>
      <c r="F974" s="9"/>
      <c r="G974" s="12">
        <v>33911.261150000006</v>
      </c>
      <c r="H974" s="12">
        <f>H975</f>
        <v>33504.276790000004</v>
      </c>
      <c r="I974" s="12">
        <f t="shared" si="44"/>
        <v>98.799854838191408</v>
      </c>
    </row>
    <row r="975" spans="1:27" ht="63" x14ac:dyDescent="0.25">
      <c r="A975" s="16" t="s">
        <v>852</v>
      </c>
      <c r="B975" s="9" t="s">
        <v>850</v>
      </c>
      <c r="C975" s="9" t="s">
        <v>16</v>
      </c>
      <c r="D975" s="9" t="s">
        <v>31</v>
      </c>
      <c r="E975" s="9" t="s">
        <v>853</v>
      </c>
      <c r="F975" s="9"/>
      <c r="G975" s="12">
        <v>33911.261150000006</v>
      </c>
      <c r="H975" s="12">
        <f>H978+H988+H976</f>
        <v>33504.276790000004</v>
      </c>
      <c r="I975" s="12">
        <f t="shared" si="44"/>
        <v>98.799854838191408</v>
      </c>
    </row>
    <row r="976" spans="1:27" ht="110.25" x14ac:dyDescent="0.25">
      <c r="A976" s="19" t="s">
        <v>854</v>
      </c>
      <c r="B976" s="9" t="s">
        <v>850</v>
      </c>
      <c r="C976" s="9" t="s">
        <v>16</v>
      </c>
      <c r="D976" s="9" t="s">
        <v>31</v>
      </c>
      <c r="E976" s="9" t="s">
        <v>855</v>
      </c>
      <c r="F976" s="9"/>
      <c r="G976" s="12">
        <v>15</v>
      </c>
      <c r="H976" s="12">
        <f>H977</f>
        <v>15</v>
      </c>
      <c r="I976" s="12">
        <f t="shared" si="44"/>
        <v>100</v>
      </c>
    </row>
    <row r="977" spans="1:9" x14ac:dyDescent="0.25">
      <c r="A977" s="19" t="s">
        <v>38</v>
      </c>
      <c r="B977" s="9" t="s">
        <v>850</v>
      </c>
      <c r="C977" s="9" t="s">
        <v>16</v>
      </c>
      <c r="D977" s="9" t="s">
        <v>31</v>
      </c>
      <c r="E977" s="9" t="s">
        <v>855</v>
      </c>
      <c r="F977" s="9" t="s">
        <v>39</v>
      </c>
      <c r="G977" s="12">
        <v>15</v>
      </c>
      <c r="H977" s="12">
        <v>15</v>
      </c>
      <c r="I977" s="12">
        <f t="shared" si="44"/>
        <v>100</v>
      </c>
    </row>
    <row r="978" spans="1:9" ht="63" x14ac:dyDescent="0.25">
      <c r="A978" s="16" t="s">
        <v>856</v>
      </c>
      <c r="B978" s="9" t="s">
        <v>850</v>
      </c>
      <c r="C978" s="9" t="s">
        <v>16</v>
      </c>
      <c r="D978" s="9" t="s">
        <v>31</v>
      </c>
      <c r="E978" s="9" t="s">
        <v>857</v>
      </c>
      <c r="F978" s="9"/>
      <c r="G978" s="12">
        <v>33854.261150000006</v>
      </c>
      <c r="H978" s="12">
        <f>H979+H984</f>
        <v>33447.276790000004</v>
      </c>
      <c r="I978" s="12">
        <f t="shared" si="44"/>
        <v>98.797834168653836</v>
      </c>
    </row>
    <row r="979" spans="1:9" ht="63" x14ac:dyDescent="0.25">
      <c r="A979" s="16" t="s">
        <v>858</v>
      </c>
      <c r="B979" s="9" t="s">
        <v>850</v>
      </c>
      <c r="C979" s="9" t="s">
        <v>16</v>
      </c>
      <c r="D979" s="9" t="s">
        <v>31</v>
      </c>
      <c r="E979" s="9" t="s">
        <v>859</v>
      </c>
      <c r="F979" s="9"/>
      <c r="G979" s="12">
        <v>32282.993150000002</v>
      </c>
      <c r="H979" s="12">
        <f>H980</f>
        <v>32146.265370000001</v>
      </c>
      <c r="I979" s="12">
        <f t="shared" si="44"/>
        <v>99.576471179841633</v>
      </c>
    </row>
    <row r="980" spans="1:9" ht="31.5" x14ac:dyDescent="0.25">
      <c r="A980" s="16" t="s">
        <v>860</v>
      </c>
      <c r="B980" s="9" t="s">
        <v>850</v>
      </c>
      <c r="C980" s="9" t="s">
        <v>16</v>
      </c>
      <c r="D980" s="9" t="s">
        <v>31</v>
      </c>
      <c r="E980" s="9" t="s">
        <v>859</v>
      </c>
      <c r="F980" s="9" t="s">
        <v>47</v>
      </c>
      <c r="G980" s="12">
        <v>32282.993150000002</v>
      </c>
      <c r="H980" s="12">
        <f>H981+H982+H983</f>
        <v>32146.265370000001</v>
      </c>
      <c r="I980" s="12">
        <f t="shared" si="44"/>
        <v>99.576471179841633</v>
      </c>
    </row>
    <row r="981" spans="1:9" ht="47.25" x14ac:dyDescent="0.25">
      <c r="A981" s="16" t="s">
        <v>861</v>
      </c>
      <c r="B981" s="9" t="s">
        <v>850</v>
      </c>
      <c r="C981" s="9" t="s">
        <v>16</v>
      </c>
      <c r="D981" s="9" t="s">
        <v>31</v>
      </c>
      <c r="E981" s="9" t="s">
        <v>859</v>
      </c>
      <c r="F981" s="9" t="s">
        <v>25</v>
      </c>
      <c r="G981" s="12">
        <v>24047.613999999998</v>
      </c>
      <c r="H981" s="12">
        <v>24040.835429999999</v>
      </c>
      <c r="I981" s="12">
        <f t="shared" si="44"/>
        <v>99.971811881212005</v>
      </c>
    </row>
    <row r="982" spans="1:9" ht="31.5" x14ac:dyDescent="0.25">
      <c r="A982" s="16" t="s">
        <v>452</v>
      </c>
      <c r="B982" s="9" t="s">
        <v>850</v>
      </c>
      <c r="C982" s="9" t="s">
        <v>16</v>
      </c>
      <c r="D982" s="9" t="s">
        <v>31</v>
      </c>
      <c r="E982" s="9" t="s">
        <v>859</v>
      </c>
      <c r="F982" s="9" t="s">
        <v>27</v>
      </c>
      <c r="G982" s="12">
        <v>973</v>
      </c>
      <c r="H982" s="12">
        <v>930.29693999999995</v>
      </c>
      <c r="I982" s="12">
        <f t="shared" si="44"/>
        <v>95.611196300102776</v>
      </c>
    </row>
    <row r="983" spans="1:9" ht="63" x14ac:dyDescent="0.25">
      <c r="A983" s="16" t="s">
        <v>28</v>
      </c>
      <c r="B983" s="9" t="s">
        <v>850</v>
      </c>
      <c r="C983" s="9" t="s">
        <v>16</v>
      </c>
      <c r="D983" s="9" t="s">
        <v>31</v>
      </c>
      <c r="E983" s="9" t="s">
        <v>859</v>
      </c>
      <c r="F983" s="9" t="s">
        <v>29</v>
      </c>
      <c r="G983" s="12">
        <v>7262.3791499999998</v>
      </c>
      <c r="H983" s="12">
        <v>7175.1329999999998</v>
      </c>
      <c r="I983" s="12">
        <f t="shared" si="44"/>
        <v>98.798656085037919</v>
      </c>
    </row>
    <row r="984" spans="1:9" ht="63" x14ac:dyDescent="0.25">
      <c r="A984" s="16" t="s">
        <v>862</v>
      </c>
      <c r="B984" s="9" t="s">
        <v>850</v>
      </c>
      <c r="C984" s="9" t="s">
        <v>16</v>
      </c>
      <c r="D984" s="9" t="s">
        <v>31</v>
      </c>
      <c r="E984" s="9" t="s">
        <v>863</v>
      </c>
      <c r="F984" s="9"/>
      <c r="G984" s="12">
        <v>1571.268</v>
      </c>
      <c r="H984" s="12">
        <f>H986+H985</f>
        <v>1301.01142</v>
      </c>
      <c r="I984" s="12">
        <f t="shared" si="44"/>
        <v>82.800096482586042</v>
      </c>
    </row>
    <row r="985" spans="1:9" ht="31.5" x14ac:dyDescent="0.25">
      <c r="A985" s="16" t="s">
        <v>452</v>
      </c>
      <c r="B985" s="9" t="s">
        <v>850</v>
      </c>
      <c r="C985" s="9" t="s">
        <v>16</v>
      </c>
      <c r="D985" s="9" t="s">
        <v>31</v>
      </c>
      <c r="E985" s="9" t="s">
        <v>863</v>
      </c>
      <c r="F985" s="9" t="s">
        <v>27</v>
      </c>
      <c r="G985" s="12">
        <v>127.877</v>
      </c>
      <c r="H985" s="12">
        <v>127.877</v>
      </c>
      <c r="I985" s="12">
        <f t="shared" si="44"/>
        <v>100</v>
      </c>
    </row>
    <row r="986" spans="1:9" ht="31.5" x14ac:dyDescent="0.25">
      <c r="A986" s="16" t="s">
        <v>864</v>
      </c>
      <c r="B986" s="9" t="s">
        <v>850</v>
      </c>
      <c r="C986" s="9" t="s">
        <v>16</v>
      </c>
      <c r="D986" s="9" t="s">
        <v>31</v>
      </c>
      <c r="E986" s="9" t="s">
        <v>863</v>
      </c>
      <c r="F986" s="9" t="s">
        <v>51</v>
      </c>
      <c r="G986" s="12">
        <v>1443.3910000000001</v>
      </c>
      <c r="H986" s="12">
        <f>H987</f>
        <v>1173.1344200000001</v>
      </c>
      <c r="I986" s="12">
        <f t="shared" si="44"/>
        <v>81.276273719317913</v>
      </c>
    </row>
    <row r="987" spans="1:9" x14ac:dyDescent="0.25">
      <c r="A987" s="16" t="s">
        <v>38</v>
      </c>
      <c r="B987" s="9" t="s">
        <v>850</v>
      </c>
      <c r="C987" s="9" t="s">
        <v>16</v>
      </c>
      <c r="D987" s="9" t="s">
        <v>31</v>
      </c>
      <c r="E987" s="9" t="s">
        <v>863</v>
      </c>
      <c r="F987" s="9" t="s">
        <v>39</v>
      </c>
      <c r="G987" s="12">
        <v>1443.3910000000001</v>
      </c>
      <c r="H987" s="12">
        <v>1173.1344200000001</v>
      </c>
      <c r="I987" s="12">
        <f t="shared" ref="I987:I1046" si="47">H987/G987*100</f>
        <v>81.276273719317913</v>
      </c>
    </row>
    <row r="988" spans="1:9" ht="63" x14ac:dyDescent="0.25">
      <c r="A988" s="16" t="s">
        <v>865</v>
      </c>
      <c r="B988" s="9" t="s">
        <v>850</v>
      </c>
      <c r="C988" s="9" t="s">
        <v>16</v>
      </c>
      <c r="D988" s="9" t="s">
        <v>31</v>
      </c>
      <c r="E988" s="9" t="s">
        <v>866</v>
      </c>
      <c r="F988" s="9"/>
      <c r="G988" s="12">
        <v>42</v>
      </c>
      <c r="H988" s="12">
        <f>H989</f>
        <v>42</v>
      </c>
      <c r="I988" s="12">
        <f t="shared" si="47"/>
        <v>100</v>
      </c>
    </row>
    <row r="989" spans="1:9" x14ac:dyDescent="0.25">
      <c r="A989" s="16" t="s">
        <v>38</v>
      </c>
      <c r="B989" s="9" t="s">
        <v>850</v>
      </c>
      <c r="C989" s="9" t="s">
        <v>16</v>
      </c>
      <c r="D989" s="9" t="s">
        <v>31</v>
      </c>
      <c r="E989" s="9" t="s">
        <v>866</v>
      </c>
      <c r="F989" s="9" t="s">
        <v>39</v>
      </c>
      <c r="G989" s="12">
        <v>42</v>
      </c>
      <c r="H989" s="12">
        <v>42</v>
      </c>
      <c r="I989" s="12">
        <f t="shared" si="47"/>
        <v>100</v>
      </c>
    </row>
    <row r="990" spans="1:9" x14ac:dyDescent="0.25">
      <c r="A990" s="16" t="s">
        <v>83</v>
      </c>
      <c r="B990" s="9" t="s">
        <v>850</v>
      </c>
      <c r="C990" s="9" t="s">
        <v>16</v>
      </c>
      <c r="D990" s="9" t="s">
        <v>84</v>
      </c>
      <c r="E990" s="9"/>
      <c r="F990" s="9"/>
      <c r="G990" s="12">
        <v>11484.41</v>
      </c>
      <c r="H990" s="12">
        <f t="shared" ref="H990:H992" si="48">H991</f>
        <v>11167.894339999999</v>
      </c>
      <c r="I990" s="12">
        <f t="shared" si="47"/>
        <v>97.243953672848662</v>
      </c>
    </row>
    <row r="991" spans="1:9" ht="110.25" x14ac:dyDescent="0.25">
      <c r="A991" s="16" t="s">
        <v>85</v>
      </c>
      <c r="B991" s="9" t="s">
        <v>850</v>
      </c>
      <c r="C991" s="9" t="s">
        <v>16</v>
      </c>
      <c r="D991" s="9" t="s">
        <v>84</v>
      </c>
      <c r="E991" s="9" t="s">
        <v>86</v>
      </c>
      <c r="F991" s="9"/>
      <c r="G991" s="12">
        <v>11484.41</v>
      </c>
      <c r="H991" s="12">
        <f t="shared" si="48"/>
        <v>11167.894339999999</v>
      </c>
      <c r="I991" s="12">
        <f t="shared" si="47"/>
        <v>97.243953672848662</v>
      </c>
    </row>
    <row r="992" spans="1:9" ht="78.75" x14ac:dyDescent="0.25">
      <c r="A992" s="16" t="s">
        <v>87</v>
      </c>
      <c r="B992" s="9" t="s">
        <v>850</v>
      </c>
      <c r="C992" s="9" t="s">
        <v>16</v>
      </c>
      <c r="D992" s="9" t="s">
        <v>84</v>
      </c>
      <c r="E992" s="9" t="s">
        <v>88</v>
      </c>
      <c r="F992" s="9"/>
      <c r="G992" s="12">
        <v>11484.41</v>
      </c>
      <c r="H992" s="12">
        <f t="shared" si="48"/>
        <v>11167.894339999999</v>
      </c>
      <c r="I992" s="12">
        <f t="shared" si="47"/>
        <v>97.243953672848662</v>
      </c>
    </row>
    <row r="993" spans="1:27" ht="63" x14ac:dyDescent="0.25">
      <c r="A993" s="16" t="s">
        <v>542</v>
      </c>
      <c r="B993" s="9" t="s">
        <v>850</v>
      </c>
      <c r="C993" s="9" t="s">
        <v>16</v>
      </c>
      <c r="D993" s="9" t="s">
        <v>84</v>
      </c>
      <c r="E993" s="9" t="s">
        <v>543</v>
      </c>
      <c r="F993" s="9"/>
      <c r="G993" s="12">
        <v>11484.41</v>
      </c>
      <c r="H993" s="12">
        <f>H994+H999</f>
        <v>11167.894339999999</v>
      </c>
      <c r="I993" s="12">
        <f t="shared" si="47"/>
        <v>97.243953672848662</v>
      </c>
    </row>
    <row r="994" spans="1:27" ht="31.5" x14ac:dyDescent="0.25">
      <c r="A994" s="16" t="s">
        <v>867</v>
      </c>
      <c r="B994" s="9" t="s">
        <v>850</v>
      </c>
      <c r="C994" s="9" t="s">
        <v>16</v>
      </c>
      <c r="D994" s="9" t="s">
        <v>84</v>
      </c>
      <c r="E994" s="9" t="s">
        <v>868</v>
      </c>
      <c r="F994" s="9"/>
      <c r="G994" s="12">
        <v>1800.4499999999998</v>
      </c>
      <c r="H994" s="12">
        <f>H995+H996+H998+H997</f>
        <v>1483.93434</v>
      </c>
      <c r="I994" s="12">
        <f t="shared" si="47"/>
        <v>82.42019161876199</v>
      </c>
    </row>
    <row r="995" spans="1:27" x14ac:dyDescent="0.25">
      <c r="A995" s="16" t="s">
        <v>38</v>
      </c>
      <c r="B995" s="9" t="s">
        <v>850</v>
      </c>
      <c r="C995" s="9" t="s">
        <v>16</v>
      </c>
      <c r="D995" s="9" t="s">
        <v>84</v>
      </c>
      <c r="E995" s="9" t="s">
        <v>868</v>
      </c>
      <c r="F995" s="9" t="s">
        <v>39</v>
      </c>
      <c r="G995" s="12">
        <v>802.62</v>
      </c>
      <c r="H995" s="12">
        <v>615.02611000000002</v>
      </c>
      <c r="I995" s="12">
        <f t="shared" si="47"/>
        <v>76.627309312003192</v>
      </c>
    </row>
    <row r="996" spans="1:27" x14ac:dyDescent="0.25">
      <c r="A996" s="19" t="s">
        <v>52</v>
      </c>
      <c r="B996" s="9" t="s">
        <v>850</v>
      </c>
      <c r="C996" s="9" t="s">
        <v>16</v>
      </c>
      <c r="D996" s="9" t="s">
        <v>84</v>
      </c>
      <c r="E996" s="9" t="s">
        <v>868</v>
      </c>
      <c r="F996" s="9" t="s">
        <v>53</v>
      </c>
      <c r="G996" s="12">
        <v>686</v>
      </c>
      <c r="H996" s="12">
        <v>578.20523000000003</v>
      </c>
      <c r="I996" s="12">
        <f t="shared" si="47"/>
        <v>84.286476676384851</v>
      </c>
    </row>
    <row r="997" spans="1:27" ht="47.25" x14ac:dyDescent="0.25">
      <c r="A997" s="19" t="s">
        <v>126</v>
      </c>
      <c r="B997" s="9" t="s">
        <v>850</v>
      </c>
      <c r="C997" s="9" t="s">
        <v>16</v>
      </c>
      <c r="D997" s="9" t="s">
        <v>84</v>
      </c>
      <c r="E997" s="9" t="s">
        <v>868</v>
      </c>
      <c r="F997" s="9" t="s">
        <v>127</v>
      </c>
      <c r="G997" s="18">
        <v>7.032</v>
      </c>
      <c r="H997" s="12">
        <v>7.032</v>
      </c>
      <c r="I997" s="12">
        <f t="shared" si="47"/>
        <v>100</v>
      </c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5">
      <c r="A998" s="16" t="s">
        <v>58</v>
      </c>
      <c r="B998" s="9" t="s">
        <v>850</v>
      </c>
      <c r="C998" s="9" t="s">
        <v>16</v>
      </c>
      <c r="D998" s="9" t="s">
        <v>84</v>
      </c>
      <c r="E998" s="9" t="s">
        <v>868</v>
      </c>
      <c r="F998" s="9" t="s">
        <v>59</v>
      </c>
      <c r="G998" s="12">
        <v>304.798</v>
      </c>
      <c r="H998" s="12">
        <v>283.67099999999999</v>
      </c>
      <c r="I998" s="12">
        <f t="shared" si="47"/>
        <v>93.068524071680258</v>
      </c>
    </row>
    <row r="999" spans="1:27" ht="110.25" x14ac:dyDescent="0.25">
      <c r="A999" s="16" t="s">
        <v>869</v>
      </c>
      <c r="B999" s="9" t="s">
        <v>850</v>
      </c>
      <c r="C999" s="9" t="s">
        <v>16</v>
      </c>
      <c r="D999" s="9" t="s">
        <v>84</v>
      </c>
      <c r="E999" s="9" t="s">
        <v>870</v>
      </c>
      <c r="F999" s="9"/>
      <c r="G999" s="12">
        <v>9683.9599999999991</v>
      </c>
      <c r="H999" s="12">
        <f>H1000</f>
        <v>9683.9599999999991</v>
      </c>
      <c r="I999" s="12">
        <f t="shared" si="47"/>
        <v>100</v>
      </c>
    </row>
    <row r="1000" spans="1:27" ht="78.75" x14ac:dyDescent="0.25">
      <c r="A1000" s="16" t="s">
        <v>170</v>
      </c>
      <c r="B1000" s="9" t="s">
        <v>850</v>
      </c>
      <c r="C1000" s="9" t="s">
        <v>16</v>
      </c>
      <c r="D1000" s="9" t="s">
        <v>84</v>
      </c>
      <c r="E1000" s="9" t="s">
        <v>870</v>
      </c>
      <c r="F1000" s="9" t="s">
        <v>171</v>
      </c>
      <c r="G1000" s="12">
        <v>9683.9599999999991</v>
      </c>
      <c r="H1000" s="12">
        <f>5183-1707.04+6208</f>
        <v>9683.9599999999991</v>
      </c>
      <c r="I1000" s="12">
        <f t="shared" si="47"/>
        <v>100</v>
      </c>
    </row>
    <row r="1001" spans="1:27" ht="31.5" x14ac:dyDescent="0.25">
      <c r="A1001" s="16" t="s">
        <v>871</v>
      </c>
      <c r="B1001" s="9" t="s">
        <v>850</v>
      </c>
      <c r="C1001" s="9" t="s">
        <v>131</v>
      </c>
      <c r="D1001" s="9" t="s">
        <v>17</v>
      </c>
      <c r="E1001" s="9"/>
      <c r="F1001" s="9"/>
      <c r="G1001" s="12">
        <v>18.984999999999999</v>
      </c>
      <c r="H1001" s="12">
        <f t="shared" ref="H1001:H1006" si="49">H1002</f>
        <v>17.8</v>
      </c>
      <c r="I1001" s="12">
        <f t="shared" si="47"/>
        <v>93.758230181722425</v>
      </c>
    </row>
    <row r="1002" spans="1:27" ht="47.25" x14ac:dyDescent="0.25">
      <c r="A1002" s="16" t="s">
        <v>141</v>
      </c>
      <c r="B1002" s="9" t="s">
        <v>850</v>
      </c>
      <c r="C1002" s="9" t="s">
        <v>131</v>
      </c>
      <c r="D1002" s="9" t="s">
        <v>142</v>
      </c>
      <c r="E1002" s="9"/>
      <c r="F1002" s="9"/>
      <c r="G1002" s="12">
        <v>18.984999999999999</v>
      </c>
      <c r="H1002" s="18">
        <f t="shared" si="49"/>
        <v>17.8</v>
      </c>
      <c r="I1002" s="18">
        <f t="shared" si="47"/>
        <v>93.758230181722425</v>
      </c>
    </row>
    <row r="1003" spans="1:27" ht="78.75" x14ac:dyDescent="0.25">
      <c r="A1003" s="16" t="s">
        <v>365</v>
      </c>
      <c r="B1003" s="9" t="s">
        <v>850</v>
      </c>
      <c r="C1003" s="9" t="s">
        <v>131</v>
      </c>
      <c r="D1003" s="9" t="s">
        <v>142</v>
      </c>
      <c r="E1003" s="9" t="s">
        <v>94</v>
      </c>
      <c r="F1003" s="9"/>
      <c r="G1003" s="12">
        <v>18.984999999999999</v>
      </c>
      <c r="H1003" s="18">
        <f t="shared" si="49"/>
        <v>17.8</v>
      </c>
      <c r="I1003" s="18">
        <f t="shared" si="47"/>
        <v>93.758230181722425</v>
      </c>
    </row>
    <row r="1004" spans="1:27" ht="47.25" x14ac:dyDescent="0.25">
      <c r="A1004" s="16" t="s">
        <v>143</v>
      </c>
      <c r="B1004" s="9" t="s">
        <v>850</v>
      </c>
      <c r="C1004" s="9" t="s">
        <v>131</v>
      </c>
      <c r="D1004" s="9" t="s">
        <v>142</v>
      </c>
      <c r="E1004" s="9" t="s">
        <v>144</v>
      </c>
      <c r="F1004" s="9"/>
      <c r="G1004" s="12">
        <v>18.984999999999999</v>
      </c>
      <c r="H1004" s="18">
        <f t="shared" si="49"/>
        <v>17.8</v>
      </c>
      <c r="I1004" s="18">
        <f t="shared" si="47"/>
        <v>93.758230181722425</v>
      </c>
    </row>
    <row r="1005" spans="1:27" customFormat="1" ht="63" x14ac:dyDescent="0.25">
      <c r="A1005" s="16" t="s">
        <v>872</v>
      </c>
      <c r="B1005" s="9" t="s">
        <v>850</v>
      </c>
      <c r="C1005" s="9" t="s">
        <v>131</v>
      </c>
      <c r="D1005" s="9" t="s">
        <v>142</v>
      </c>
      <c r="E1005" s="9" t="s">
        <v>873</v>
      </c>
      <c r="F1005" s="9"/>
      <c r="G1005" s="12">
        <v>18.984999999999999</v>
      </c>
      <c r="H1005" s="18">
        <f t="shared" si="49"/>
        <v>17.8</v>
      </c>
      <c r="I1005" s="18">
        <f t="shared" si="47"/>
        <v>93.758230181722425</v>
      </c>
      <c r="J1005" s="2"/>
      <c r="K1005" s="2"/>
    </row>
    <row r="1006" spans="1:27" customFormat="1" ht="47.25" x14ac:dyDescent="0.25">
      <c r="A1006" s="16" t="s">
        <v>874</v>
      </c>
      <c r="B1006" s="9" t="s">
        <v>850</v>
      </c>
      <c r="C1006" s="9" t="s">
        <v>131</v>
      </c>
      <c r="D1006" s="9" t="s">
        <v>142</v>
      </c>
      <c r="E1006" s="9" t="s">
        <v>875</v>
      </c>
      <c r="F1006" s="9"/>
      <c r="G1006" s="12">
        <v>18.984999999999999</v>
      </c>
      <c r="H1006" s="18">
        <f t="shared" si="49"/>
        <v>17.8</v>
      </c>
      <c r="I1006" s="18">
        <f t="shared" si="47"/>
        <v>93.758230181722425</v>
      </c>
      <c r="J1006" s="2"/>
      <c r="K1006" s="2"/>
    </row>
    <row r="1007" spans="1:27" customFormat="1" x14ac:dyDescent="0.25">
      <c r="A1007" s="16" t="s">
        <v>124</v>
      </c>
      <c r="B1007" s="9" t="s">
        <v>850</v>
      </c>
      <c r="C1007" s="9" t="s">
        <v>131</v>
      </c>
      <c r="D1007" s="9" t="s">
        <v>142</v>
      </c>
      <c r="E1007" s="9" t="s">
        <v>875</v>
      </c>
      <c r="F1007" s="9" t="s">
        <v>125</v>
      </c>
      <c r="G1007" s="12">
        <v>18.984999999999999</v>
      </c>
      <c r="H1007" s="12">
        <v>17.8</v>
      </c>
      <c r="I1007" s="12">
        <f t="shared" si="47"/>
        <v>93.758230181722425</v>
      </c>
      <c r="J1007" s="2"/>
      <c r="K1007" s="2"/>
    </row>
    <row r="1008" spans="1:27" customFormat="1" x14ac:dyDescent="0.25">
      <c r="A1008" s="16" t="s">
        <v>161</v>
      </c>
      <c r="B1008" s="9" t="s">
        <v>850</v>
      </c>
      <c r="C1008" s="9" t="s">
        <v>31</v>
      </c>
      <c r="D1008" s="9" t="s">
        <v>17</v>
      </c>
      <c r="E1008" s="9"/>
      <c r="F1008" s="9"/>
      <c r="G1008" s="12">
        <v>6751.9963099999995</v>
      </c>
      <c r="H1008" s="12">
        <f>H1009</f>
        <v>4249.15733</v>
      </c>
      <c r="I1008" s="12">
        <f t="shared" si="47"/>
        <v>62.931866886639341</v>
      </c>
      <c r="J1008" s="2"/>
      <c r="K1008" s="2"/>
    </row>
    <row r="1009" spans="1:11" customFormat="1" ht="31.5" x14ac:dyDescent="0.25">
      <c r="A1009" s="16" t="s">
        <v>162</v>
      </c>
      <c r="B1009" s="9" t="s">
        <v>850</v>
      </c>
      <c r="C1009" s="9" t="s">
        <v>31</v>
      </c>
      <c r="D1009" s="9" t="s">
        <v>163</v>
      </c>
      <c r="E1009" s="9"/>
      <c r="F1009" s="9"/>
      <c r="G1009" s="12">
        <v>6751.9963099999995</v>
      </c>
      <c r="H1009" s="12">
        <f>H1010</f>
        <v>4249.15733</v>
      </c>
      <c r="I1009" s="12">
        <f t="shared" si="47"/>
        <v>62.931866886639341</v>
      </c>
      <c r="J1009" s="2"/>
      <c r="K1009" s="2"/>
    </row>
    <row r="1010" spans="1:11" customFormat="1" ht="110.25" x14ac:dyDescent="0.25">
      <c r="A1010" s="16" t="s">
        <v>85</v>
      </c>
      <c r="B1010" s="9" t="s">
        <v>850</v>
      </c>
      <c r="C1010" s="9" t="s">
        <v>31</v>
      </c>
      <c r="D1010" s="9" t="s">
        <v>163</v>
      </c>
      <c r="E1010" s="9" t="s">
        <v>86</v>
      </c>
      <c r="F1010" s="9"/>
      <c r="G1010" s="12">
        <v>6751.9963099999995</v>
      </c>
      <c r="H1010" s="12">
        <f>H1011+H1021</f>
        <v>4249.15733</v>
      </c>
      <c r="I1010" s="12">
        <f t="shared" si="47"/>
        <v>62.931866886639341</v>
      </c>
      <c r="J1010" s="2"/>
      <c r="K1010" s="2"/>
    </row>
    <row r="1011" spans="1:11" customFormat="1" ht="78.75" x14ac:dyDescent="0.25">
      <c r="A1011" s="16" t="s">
        <v>87</v>
      </c>
      <c r="B1011" s="9" t="s">
        <v>850</v>
      </c>
      <c r="C1011" s="9" t="s">
        <v>31</v>
      </c>
      <c r="D1011" s="9" t="s">
        <v>163</v>
      </c>
      <c r="E1011" s="9" t="s">
        <v>88</v>
      </c>
      <c r="F1011" s="9"/>
      <c r="G1011" s="12">
        <v>5465.6156599999995</v>
      </c>
      <c r="H1011" s="12">
        <f>H1012+H1017+H1015</f>
        <v>3045.8166799999999</v>
      </c>
      <c r="I1011" s="12">
        <f t="shared" si="47"/>
        <v>55.726872679518046</v>
      </c>
      <c r="J1011" s="2"/>
      <c r="K1011" s="2"/>
    </row>
    <row r="1012" spans="1:11" customFormat="1" ht="47.25" x14ac:dyDescent="0.25">
      <c r="A1012" s="16" t="s">
        <v>876</v>
      </c>
      <c r="B1012" s="9" t="s">
        <v>850</v>
      </c>
      <c r="C1012" s="9" t="s">
        <v>31</v>
      </c>
      <c r="D1012" s="9" t="s">
        <v>163</v>
      </c>
      <c r="E1012" s="9" t="s">
        <v>877</v>
      </c>
      <c r="F1012" s="9"/>
      <c r="G1012" s="12">
        <v>2909.3557700000001</v>
      </c>
      <c r="H1012" s="12">
        <f>H1013+H1014</f>
        <v>570.01220000000001</v>
      </c>
      <c r="I1012" s="12">
        <f t="shared" si="47"/>
        <v>19.592385567888108</v>
      </c>
      <c r="J1012" s="2"/>
      <c r="K1012" s="2"/>
    </row>
    <row r="1013" spans="1:11" customFormat="1" x14ac:dyDescent="0.25">
      <c r="A1013" s="16" t="s">
        <v>38</v>
      </c>
      <c r="B1013" s="9" t="s">
        <v>850</v>
      </c>
      <c r="C1013" s="9" t="s">
        <v>31</v>
      </c>
      <c r="D1013" s="9" t="s">
        <v>163</v>
      </c>
      <c r="E1013" s="9" t="s">
        <v>877</v>
      </c>
      <c r="F1013" s="9" t="s">
        <v>39</v>
      </c>
      <c r="G1013" s="12">
        <v>684.63777000000005</v>
      </c>
      <c r="H1013" s="12">
        <v>570.01220000000001</v>
      </c>
      <c r="I1013" s="12">
        <f t="shared" si="47"/>
        <v>83.25748665604587</v>
      </c>
      <c r="J1013" s="2"/>
      <c r="K1013" s="2"/>
    </row>
    <row r="1014" spans="1:11" customFormat="1" ht="47.25" x14ac:dyDescent="0.25">
      <c r="A1014" s="16" t="s">
        <v>754</v>
      </c>
      <c r="B1014" s="9" t="s">
        <v>850</v>
      </c>
      <c r="C1014" s="9" t="s">
        <v>31</v>
      </c>
      <c r="D1014" s="9" t="s">
        <v>163</v>
      </c>
      <c r="E1014" s="9" t="s">
        <v>877</v>
      </c>
      <c r="F1014" s="9" t="s">
        <v>755</v>
      </c>
      <c r="G1014" s="12">
        <v>2224.7179999999998</v>
      </c>
      <c r="H1014" s="12"/>
      <c r="I1014" s="12">
        <f t="shared" si="47"/>
        <v>0</v>
      </c>
      <c r="J1014" s="2"/>
      <c r="K1014" s="2"/>
    </row>
    <row r="1015" spans="1:11" customFormat="1" ht="94.5" x14ac:dyDescent="0.25">
      <c r="A1015" s="19" t="s">
        <v>878</v>
      </c>
      <c r="B1015" s="9" t="s">
        <v>850</v>
      </c>
      <c r="C1015" s="9" t="s">
        <v>31</v>
      </c>
      <c r="D1015" s="9" t="s">
        <v>163</v>
      </c>
      <c r="E1015" s="9" t="s">
        <v>879</v>
      </c>
      <c r="F1015" s="9"/>
      <c r="G1015" s="12">
        <v>1700</v>
      </c>
      <c r="H1015" s="12">
        <f>H1016</f>
        <v>1659.1045899999999</v>
      </c>
      <c r="I1015" s="12">
        <f t="shared" si="47"/>
        <v>97.594387647058824</v>
      </c>
      <c r="J1015" s="2"/>
      <c r="K1015" s="2"/>
    </row>
    <row r="1016" spans="1:11" customFormat="1" ht="47.25" x14ac:dyDescent="0.25">
      <c r="A1016" s="19" t="s">
        <v>186</v>
      </c>
      <c r="B1016" s="9" t="s">
        <v>850</v>
      </c>
      <c r="C1016" s="9" t="s">
        <v>31</v>
      </c>
      <c r="D1016" s="9" t="s">
        <v>163</v>
      </c>
      <c r="E1016" s="9" t="s">
        <v>879</v>
      </c>
      <c r="F1016" s="9" t="s">
        <v>187</v>
      </c>
      <c r="G1016" s="12">
        <v>1700</v>
      </c>
      <c r="H1016" s="12">
        <v>1659.1045899999999</v>
      </c>
      <c r="I1016" s="12">
        <f t="shared" si="47"/>
        <v>97.594387647058824</v>
      </c>
      <c r="J1016" s="2"/>
      <c r="K1016" s="2"/>
    </row>
    <row r="1017" spans="1:11" customFormat="1" ht="63" x14ac:dyDescent="0.25">
      <c r="A1017" s="16" t="s">
        <v>542</v>
      </c>
      <c r="B1017" s="9" t="s">
        <v>850</v>
      </c>
      <c r="C1017" s="9" t="s">
        <v>31</v>
      </c>
      <c r="D1017" s="9" t="s">
        <v>163</v>
      </c>
      <c r="E1017" s="9" t="s">
        <v>543</v>
      </c>
      <c r="F1017" s="9"/>
      <c r="G1017" s="12">
        <v>856.25989000000004</v>
      </c>
      <c r="H1017" s="12">
        <f t="shared" ref="H1017:H1019" si="50">H1018</f>
        <v>816.69988999999998</v>
      </c>
      <c r="I1017" s="12">
        <f t="shared" si="47"/>
        <v>95.379907378354474</v>
      </c>
      <c r="J1017" s="4"/>
      <c r="K1017" s="2"/>
    </row>
    <row r="1018" spans="1:11" customFormat="1" ht="47.25" x14ac:dyDescent="0.25">
      <c r="A1018" s="16" t="s">
        <v>880</v>
      </c>
      <c r="B1018" s="9" t="s">
        <v>850</v>
      </c>
      <c r="C1018" s="9" t="s">
        <v>31</v>
      </c>
      <c r="D1018" s="9" t="s">
        <v>163</v>
      </c>
      <c r="E1018" s="9" t="s">
        <v>881</v>
      </c>
      <c r="F1018" s="9"/>
      <c r="G1018" s="12">
        <v>856.25989000000004</v>
      </c>
      <c r="H1018" s="12">
        <f t="shared" si="50"/>
        <v>816.69988999999998</v>
      </c>
      <c r="I1018" s="12">
        <f t="shared" si="47"/>
        <v>95.379907378354474</v>
      </c>
      <c r="J1018" s="2"/>
      <c r="K1018" s="2"/>
    </row>
    <row r="1019" spans="1:11" s="4" customFormat="1" ht="31.5" x14ac:dyDescent="0.25">
      <c r="A1019" s="16" t="s">
        <v>50</v>
      </c>
      <c r="B1019" s="9" t="s">
        <v>850</v>
      </c>
      <c r="C1019" s="9" t="s">
        <v>31</v>
      </c>
      <c r="D1019" s="9" t="s">
        <v>163</v>
      </c>
      <c r="E1019" s="9" t="s">
        <v>881</v>
      </c>
      <c r="F1019" s="9" t="s">
        <v>51</v>
      </c>
      <c r="G1019" s="12">
        <v>856.25989000000004</v>
      </c>
      <c r="H1019" s="12">
        <f t="shared" si="50"/>
        <v>816.69988999999998</v>
      </c>
      <c r="I1019" s="12">
        <f t="shared" si="47"/>
        <v>95.379907378354474</v>
      </c>
      <c r="J1019" s="2"/>
      <c r="K1019" s="2"/>
    </row>
    <row r="1020" spans="1:11" customFormat="1" x14ac:dyDescent="0.25">
      <c r="A1020" s="16" t="s">
        <v>38</v>
      </c>
      <c r="B1020" s="9" t="s">
        <v>850</v>
      </c>
      <c r="C1020" s="9" t="s">
        <v>31</v>
      </c>
      <c r="D1020" s="9" t="s">
        <v>163</v>
      </c>
      <c r="E1020" s="9" t="s">
        <v>881</v>
      </c>
      <c r="F1020" s="9" t="s">
        <v>39</v>
      </c>
      <c r="G1020" s="12">
        <v>856.25989000000004</v>
      </c>
      <c r="H1020" s="12">
        <v>816.69988999999998</v>
      </c>
      <c r="I1020" s="12">
        <f t="shared" si="47"/>
        <v>95.379907378354474</v>
      </c>
      <c r="J1020" s="2"/>
      <c r="K1020" s="2"/>
    </row>
    <row r="1021" spans="1:11" ht="63" x14ac:dyDescent="0.25">
      <c r="A1021" s="16" t="s">
        <v>882</v>
      </c>
      <c r="B1021" s="9" t="s">
        <v>850</v>
      </c>
      <c r="C1021" s="9" t="s">
        <v>31</v>
      </c>
      <c r="D1021" s="9" t="s">
        <v>163</v>
      </c>
      <c r="E1021" s="9" t="s">
        <v>883</v>
      </c>
      <c r="F1021" s="9"/>
      <c r="G1021" s="12">
        <v>1286.3806500000001</v>
      </c>
      <c r="H1021" s="12">
        <f>H1022</f>
        <v>1203.3406500000001</v>
      </c>
      <c r="I1021" s="12">
        <f t="shared" si="47"/>
        <v>93.544679018609315</v>
      </c>
    </row>
    <row r="1022" spans="1:11" ht="63" x14ac:dyDescent="0.25">
      <c r="A1022" s="16" t="s">
        <v>884</v>
      </c>
      <c r="B1022" s="9" t="s">
        <v>850</v>
      </c>
      <c r="C1022" s="9" t="s">
        <v>31</v>
      </c>
      <c r="D1022" s="9" t="s">
        <v>163</v>
      </c>
      <c r="E1022" s="9" t="s">
        <v>885</v>
      </c>
      <c r="F1022" s="9"/>
      <c r="G1022" s="12">
        <v>1286.3806500000001</v>
      </c>
      <c r="H1022" s="12">
        <f>H1023</f>
        <v>1203.3406500000001</v>
      </c>
      <c r="I1022" s="12">
        <f t="shared" si="47"/>
        <v>93.544679018609315</v>
      </c>
    </row>
    <row r="1023" spans="1:11" x14ac:dyDescent="0.25">
      <c r="A1023" s="16" t="s">
        <v>38</v>
      </c>
      <c r="B1023" s="9" t="s">
        <v>850</v>
      </c>
      <c r="C1023" s="9" t="s">
        <v>31</v>
      </c>
      <c r="D1023" s="9" t="s">
        <v>163</v>
      </c>
      <c r="E1023" s="9" t="s">
        <v>885</v>
      </c>
      <c r="F1023" s="9" t="s">
        <v>39</v>
      </c>
      <c r="G1023" s="12">
        <v>1286.3806500000001</v>
      </c>
      <c r="H1023" s="12">
        <v>1203.3406500000001</v>
      </c>
      <c r="I1023" s="12">
        <f t="shared" si="47"/>
        <v>93.544679018609315</v>
      </c>
    </row>
    <row r="1024" spans="1:11" x14ac:dyDescent="0.25">
      <c r="A1024" s="32"/>
      <c r="B1024" s="33"/>
      <c r="C1024" s="33"/>
      <c r="D1024" s="33"/>
      <c r="E1024" s="33"/>
      <c r="F1024" s="33"/>
      <c r="G1024" s="34"/>
      <c r="H1024" s="34"/>
      <c r="I1024" s="34"/>
    </row>
    <row r="1025" spans="1:9" x14ac:dyDescent="0.25">
      <c r="A1025" s="52"/>
      <c r="B1025" s="53"/>
      <c r="C1025" s="53"/>
      <c r="D1025" s="53"/>
      <c r="E1025" s="53"/>
      <c r="F1025" s="53"/>
      <c r="G1025" s="37"/>
      <c r="H1025" s="37"/>
      <c r="I1025" s="37"/>
    </row>
    <row r="1026" spans="1:9" ht="31.5" x14ac:dyDescent="0.25">
      <c r="A1026" s="8" t="s">
        <v>886</v>
      </c>
      <c r="B1026" s="38" t="s">
        <v>887</v>
      </c>
      <c r="C1026" s="38" t="s">
        <v>17</v>
      </c>
      <c r="D1026" s="38" t="s">
        <v>17</v>
      </c>
      <c r="E1026" s="38"/>
      <c r="F1026" s="38"/>
      <c r="G1026" s="12">
        <v>3778.9070000000002</v>
      </c>
      <c r="H1026" s="12">
        <f>H1027</f>
        <v>3713.4956900000006</v>
      </c>
      <c r="I1026" s="12">
        <f t="shared" si="47"/>
        <v>98.269041550903495</v>
      </c>
    </row>
    <row r="1027" spans="1:9" x14ac:dyDescent="0.25">
      <c r="A1027" s="16" t="s">
        <v>15</v>
      </c>
      <c r="B1027" s="9" t="s">
        <v>887</v>
      </c>
      <c r="C1027" s="9" t="s">
        <v>16</v>
      </c>
      <c r="D1027" s="9" t="s">
        <v>17</v>
      </c>
      <c r="E1027" s="9"/>
      <c r="F1027" s="9"/>
      <c r="G1027" s="12">
        <v>3778.9070000000002</v>
      </c>
      <c r="H1027" s="12">
        <f>H1028</f>
        <v>3713.4956900000006</v>
      </c>
      <c r="I1027" s="12">
        <f t="shared" si="47"/>
        <v>98.269041550903495</v>
      </c>
    </row>
    <row r="1028" spans="1:9" ht="63" x14ac:dyDescent="0.25">
      <c r="A1028" s="16" t="s">
        <v>265</v>
      </c>
      <c r="B1028" s="9" t="s">
        <v>887</v>
      </c>
      <c r="C1028" s="9" t="s">
        <v>16</v>
      </c>
      <c r="D1028" s="9" t="s">
        <v>673</v>
      </c>
      <c r="E1028" s="9"/>
      <c r="F1028" s="9"/>
      <c r="G1028" s="12">
        <v>3778.9070000000002</v>
      </c>
      <c r="H1028" s="12">
        <f>H1030</f>
        <v>3713.4956900000006</v>
      </c>
      <c r="I1028" s="12">
        <f t="shared" si="47"/>
        <v>98.269041550903495</v>
      </c>
    </row>
    <row r="1029" spans="1:9" x14ac:dyDescent="0.25">
      <c r="A1029" s="17" t="s">
        <v>20</v>
      </c>
      <c r="B1029" s="9" t="s">
        <v>887</v>
      </c>
      <c r="C1029" s="9" t="s">
        <v>16</v>
      </c>
      <c r="D1029" s="9" t="s">
        <v>673</v>
      </c>
      <c r="E1029" s="9" t="s">
        <v>21</v>
      </c>
      <c r="F1029" s="9"/>
      <c r="G1029" s="12">
        <v>3778.9070000000002</v>
      </c>
      <c r="H1029" s="12">
        <f>H1030</f>
        <v>3713.4956900000006</v>
      </c>
      <c r="I1029" s="12">
        <f t="shared" si="47"/>
        <v>98.269041550903495</v>
      </c>
    </row>
    <row r="1030" spans="1:9" ht="47.25" x14ac:dyDescent="0.25">
      <c r="A1030" s="16" t="s">
        <v>888</v>
      </c>
      <c r="B1030" s="9" t="s">
        <v>887</v>
      </c>
      <c r="C1030" s="9" t="s">
        <v>16</v>
      </c>
      <c r="D1030" s="9" t="s">
        <v>673</v>
      </c>
      <c r="E1030" s="9" t="s">
        <v>889</v>
      </c>
      <c r="F1030" s="9"/>
      <c r="G1030" s="12">
        <v>3778.9070000000002</v>
      </c>
      <c r="H1030" s="12">
        <f>H1031+H1044</f>
        <v>3713.4956900000006</v>
      </c>
      <c r="I1030" s="12">
        <f t="shared" si="47"/>
        <v>98.269041550903495</v>
      </c>
    </row>
    <row r="1031" spans="1:9" ht="47.25" x14ac:dyDescent="0.25">
      <c r="A1031" s="16" t="s">
        <v>890</v>
      </c>
      <c r="B1031" s="9" t="s">
        <v>887</v>
      </c>
      <c r="C1031" s="9" t="s">
        <v>16</v>
      </c>
      <c r="D1031" s="9" t="s">
        <v>673</v>
      </c>
      <c r="E1031" s="9" t="s">
        <v>891</v>
      </c>
      <c r="F1031" s="9"/>
      <c r="G1031" s="12">
        <v>3725.431</v>
      </c>
      <c r="H1031" s="12">
        <f>H1032+H1041</f>
        <v>3660.0196900000005</v>
      </c>
      <c r="I1031" s="12">
        <f t="shared" si="47"/>
        <v>98.244194832758964</v>
      </c>
    </row>
    <row r="1032" spans="1:9" ht="47.25" x14ac:dyDescent="0.25">
      <c r="A1032" s="16" t="s">
        <v>892</v>
      </c>
      <c r="B1032" s="9" t="s">
        <v>887</v>
      </c>
      <c r="C1032" s="9" t="s">
        <v>16</v>
      </c>
      <c r="D1032" s="9" t="s">
        <v>673</v>
      </c>
      <c r="E1032" s="9" t="s">
        <v>893</v>
      </c>
      <c r="F1032" s="9"/>
      <c r="G1032" s="12">
        <v>3391.2750000000001</v>
      </c>
      <c r="H1032" s="12">
        <f>H1033+H1037</f>
        <v>3334.6782700000003</v>
      </c>
      <c r="I1032" s="12">
        <f t="shared" si="47"/>
        <v>98.331107621764673</v>
      </c>
    </row>
    <row r="1033" spans="1:9" ht="47.25" x14ac:dyDescent="0.25">
      <c r="A1033" s="16" t="s">
        <v>894</v>
      </c>
      <c r="B1033" s="9" t="s">
        <v>887</v>
      </c>
      <c r="C1033" s="9" t="s">
        <v>16</v>
      </c>
      <c r="D1033" s="9" t="s">
        <v>673</v>
      </c>
      <c r="E1033" s="9" t="s">
        <v>895</v>
      </c>
      <c r="F1033" s="9"/>
      <c r="G1033" s="12">
        <v>1382.0129999999999</v>
      </c>
      <c r="H1033" s="12">
        <f>H1034+H1035+H1036</f>
        <v>1328.19868</v>
      </c>
      <c r="I1033" s="12">
        <f t="shared" si="47"/>
        <v>96.106091621424696</v>
      </c>
    </row>
    <row r="1034" spans="1:9" x14ac:dyDescent="0.25">
      <c r="A1034" s="16" t="s">
        <v>24</v>
      </c>
      <c r="B1034" s="9" t="s">
        <v>887</v>
      </c>
      <c r="C1034" s="9" t="s">
        <v>16</v>
      </c>
      <c r="D1034" s="9" t="s">
        <v>673</v>
      </c>
      <c r="E1034" s="9" t="s">
        <v>895</v>
      </c>
      <c r="F1034" s="9" t="s">
        <v>25</v>
      </c>
      <c r="G1034" s="12">
        <v>1023.128</v>
      </c>
      <c r="H1034" s="12">
        <v>1022.6450599999999</v>
      </c>
      <c r="I1034" s="12">
        <f t="shared" si="47"/>
        <v>99.952797694912064</v>
      </c>
    </row>
    <row r="1035" spans="1:9" ht="31.5" x14ac:dyDescent="0.25">
      <c r="A1035" s="16" t="s">
        <v>26</v>
      </c>
      <c r="B1035" s="9" t="s">
        <v>887</v>
      </c>
      <c r="C1035" s="9" t="s">
        <v>16</v>
      </c>
      <c r="D1035" s="9" t="s">
        <v>673</v>
      </c>
      <c r="E1035" s="9" t="s">
        <v>895</v>
      </c>
      <c r="F1035" s="9" t="s">
        <v>27</v>
      </c>
      <c r="G1035" s="12">
        <v>49.9</v>
      </c>
      <c r="H1035" s="12">
        <v>0</v>
      </c>
      <c r="I1035" s="12">
        <f t="shared" si="47"/>
        <v>0</v>
      </c>
    </row>
    <row r="1036" spans="1:9" ht="63" x14ac:dyDescent="0.25">
      <c r="A1036" s="16" t="s">
        <v>28</v>
      </c>
      <c r="B1036" s="9" t="s">
        <v>887</v>
      </c>
      <c r="C1036" s="9" t="s">
        <v>16</v>
      </c>
      <c r="D1036" s="9" t="s">
        <v>673</v>
      </c>
      <c r="E1036" s="9" t="s">
        <v>895</v>
      </c>
      <c r="F1036" s="9" t="s">
        <v>29</v>
      </c>
      <c r="G1036" s="12">
        <v>308.98500000000001</v>
      </c>
      <c r="H1036" s="12">
        <v>305.55362000000002</v>
      </c>
      <c r="I1036" s="12">
        <f t="shared" si="47"/>
        <v>98.889467126235914</v>
      </c>
    </row>
    <row r="1037" spans="1:9" ht="47.25" x14ac:dyDescent="0.25">
      <c r="A1037" s="16" t="s">
        <v>896</v>
      </c>
      <c r="B1037" s="9" t="s">
        <v>887</v>
      </c>
      <c r="C1037" s="9" t="s">
        <v>16</v>
      </c>
      <c r="D1037" s="9" t="s">
        <v>673</v>
      </c>
      <c r="E1037" s="9" t="s">
        <v>897</v>
      </c>
      <c r="F1037" s="9"/>
      <c r="G1037" s="12">
        <v>2009.2620000000002</v>
      </c>
      <c r="H1037" s="12">
        <f>H1038+H1039+H1040</f>
        <v>2006.4795900000001</v>
      </c>
      <c r="I1037" s="12">
        <f t="shared" si="47"/>
        <v>99.86152079718822</v>
      </c>
    </row>
    <row r="1038" spans="1:9" x14ac:dyDescent="0.25">
      <c r="A1038" s="16" t="s">
        <v>24</v>
      </c>
      <c r="B1038" s="9" t="s">
        <v>887</v>
      </c>
      <c r="C1038" s="9" t="s">
        <v>16</v>
      </c>
      <c r="D1038" s="9" t="s">
        <v>673</v>
      </c>
      <c r="E1038" s="9" t="s">
        <v>897</v>
      </c>
      <c r="F1038" s="9" t="s">
        <v>25</v>
      </c>
      <c r="G1038" s="12">
        <v>1464.42</v>
      </c>
      <c r="H1038" s="12">
        <v>1464.42</v>
      </c>
      <c r="I1038" s="12">
        <f t="shared" si="47"/>
        <v>100</v>
      </c>
    </row>
    <row r="1039" spans="1:9" ht="31.5" x14ac:dyDescent="0.25">
      <c r="A1039" s="16" t="s">
        <v>26</v>
      </c>
      <c r="B1039" s="9" t="s">
        <v>887</v>
      </c>
      <c r="C1039" s="9" t="s">
        <v>16</v>
      </c>
      <c r="D1039" s="9" t="s">
        <v>673</v>
      </c>
      <c r="E1039" s="9" t="s">
        <v>897</v>
      </c>
      <c r="F1039" s="9" t="s">
        <v>27</v>
      </c>
      <c r="G1039" s="12">
        <v>103.73699999999999</v>
      </c>
      <c r="H1039" s="12">
        <v>103.73699999999999</v>
      </c>
      <c r="I1039" s="12">
        <f t="shared" si="47"/>
        <v>100</v>
      </c>
    </row>
    <row r="1040" spans="1:9" ht="63" x14ac:dyDescent="0.25">
      <c r="A1040" s="16" t="s">
        <v>28</v>
      </c>
      <c r="B1040" s="9" t="s">
        <v>887</v>
      </c>
      <c r="C1040" s="9" t="s">
        <v>16</v>
      </c>
      <c r="D1040" s="9" t="s">
        <v>673</v>
      </c>
      <c r="E1040" s="9" t="s">
        <v>897</v>
      </c>
      <c r="F1040" s="9" t="s">
        <v>29</v>
      </c>
      <c r="G1040" s="12">
        <v>441.10500000000002</v>
      </c>
      <c r="H1040" s="12">
        <v>438.32258999999999</v>
      </c>
      <c r="I1040" s="12">
        <f t="shared" si="47"/>
        <v>99.36921821335055</v>
      </c>
    </row>
    <row r="1041" spans="1:9" ht="31.5" x14ac:dyDescent="0.25">
      <c r="A1041" s="16" t="s">
        <v>898</v>
      </c>
      <c r="B1041" s="9" t="s">
        <v>887</v>
      </c>
      <c r="C1041" s="9" t="s">
        <v>16</v>
      </c>
      <c r="D1041" s="9" t="s">
        <v>673</v>
      </c>
      <c r="E1041" s="9" t="s">
        <v>899</v>
      </c>
      <c r="F1041" s="9"/>
      <c r="G1041" s="12">
        <v>334.15600000000001</v>
      </c>
      <c r="H1041" s="12">
        <f>H1042+H1043</f>
        <v>325.34142000000003</v>
      </c>
      <c r="I1041" s="12">
        <f t="shared" si="47"/>
        <v>97.36213624774058</v>
      </c>
    </row>
    <row r="1042" spans="1:9" x14ac:dyDescent="0.25">
      <c r="A1042" s="16" t="s">
        <v>38</v>
      </c>
      <c r="B1042" s="9" t="s">
        <v>887</v>
      </c>
      <c r="C1042" s="9" t="s">
        <v>16</v>
      </c>
      <c r="D1042" s="9" t="s">
        <v>673</v>
      </c>
      <c r="E1042" s="9" t="s">
        <v>899</v>
      </c>
      <c r="F1042" s="9" t="s">
        <v>39</v>
      </c>
      <c r="G1042" s="12">
        <v>331.15600000000001</v>
      </c>
      <c r="H1042" s="12">
        <v>322.34142000000003</v>
      </c>
      <c r="I1042" s="12">
        <f t="shared" si="47"/>
        <v>97.338239379627737</v>
      </c>
    </row>
    <row r="1043" spans="1:9" x14ac:dyDescent="0.25">
      <c r="A1043" s="19" t="s">
        <v>60</v>
      </c>
      <c r="B1043" s="9" t="s">
        <v>887</v>
      </c>
      <c r="C1043" s="9" t="s">
        <v>16</v>
      </c>
      <c r="D1043" s="9" t="s">
        <v>673</v>
      </c>
      <c r="E1043" s="9" t="s">
        <v>899</v>
      </c>
      <c r="F1043" s="9" t="s">
        <v>61</v>
      </c>
      <c r="G1043" s="12">
        <v>3</v>
      </c>
      <c r="H1043" s="12">
        <v>3</v>
      </c>
      <c r="I1043" s="12">
        <f t="shared" si="47"/>
        <v>100</v>
      </c>
    </row>
    <row r="1044" spans="1:9" ht="47.25" x14ac:dyDescent="0.25">
      <c r="A1044" s="16" t="s">
        <v>900</v>
      </c>
      <c r="B1044" s="9" t="s">
        <v>887</v>
      </c>
      <c r="C1044" s="9" t="s">
        <v>16</v>
      </c>
      <c r="D1044" s="9" t="s">
        <v>673</v>
      </c>
      <c r="E1044" s="9" t="s">
        <v>901</v>
      </c>
      <c r="F1044" s="9"/>
      <c r="G1044" s="12">
        <v>53.475999999999999</v>
      </c>
      <c r="H1044" s="12">
        <f>H1045+H1046</f>
        <v>53.475999999999999</v>
      </c>
      <c r="I1044" s="12">
        <f t="shared" si="47"/>
        <v>100</v>
      </c>
    </row>
    <row r="1045" spans="1:9" ht="31.5" x14ac:dyDescent="0.25">
      <c r="A1045" s="16" t="s">
        <v>26</v>
      </c>
      <c r="B1045" s="9" t="s">
        <v>887</v>
      </c>
      <c r="C1045" s="9" t="s">
        <v>16</v>
      </c>
      <c r="D1045" s="9" t="s">
        <v>673</v>
      </c>
      <c r="E1045" s="9" t="s">
        <v>901</v>
      </c>
      <c r="F1045" s="9" t="s">
        <v>27</v>
      </c>
      <c r="G1045" s="12">
        <v>32.576000000000001</v>
      </c>
      <c r="H1045" s="12">
        <v>32.576000000000001</v>
      </c>
      <c r="I1045" s="12">
        <f t="shared" si="47"/>
        <v>100</v>
      </c>
    </row>
    <row r="1046" spans="1:9" x14ac:dyDescent="0.25">
      <c r="A1046" s="16" t="s">
        <v>38</v>
      </c>
      <c r="B1046" s="9" t="s">
        <v>887</v>
      </c>
      <c r="C1046" s="9" t="s">
        <v>16</v>
      </c>
      <c r="D1046" s="9" t="s">
        <v>673</v>
      </c>
      <c r="E1046" s="9" t="s">
        <v>901</v>
      </c>
      <c r="F1046" s="9" t="s">
        <v>39</v>
      </c>
      <c r="G1046" s="12">
        <v>20.9</v>
      </c>
      <c r="H1046" s="12">
        <v>20.9</v>
      </c>
      <c r="I1046" s="12">
        <f t="shared" si="47"/>
        <v>100</v>
      </c>
    </row>
  </sheetData>
  <mergeCells count="10">
    <mergeCell ref="A5:I5"/>
    <mergeCell ref="H1:I1"/>
    <mergeCell ref="H2:I2"/>
    <mergeCell ref="H3:I3"/>
    <mergeCell ref="H4:I4"/>
    <mergeCell ref="A6:I6"/>
    <mergeCell ref="A7:I7"/>
    <mergeCell ref="A9:A10"/>
    <mergeCell ref="B9:F9"/>
    <mergeCell ref="G9:I9"/>
  </mergeCells>
  <pageMargins left="0.70866141732283472" right="0.11811023622047245" top="0.74803149606299213" bottom="0.74803149606299213" header="0" footer="0"/>
  <pageSetup paperSize="9" scale="57" firstPageNumber="10" fitToHeight="4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2024-02-29T01:28:32Z</cp:lastPrinted>
  <dcterms:created xsi:type="dcterms:W3CDTF">2024-02-13T03:49:35Z</dcterms:created>
  <dcterms:modified xsi:type="dcterms:W3CDTF">2024-02-29T01:28:37Z</dcterms:modified>
</cp:coreProperties>
</file>