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<sst xmlns="http://schemas.openxmlformats.org/spreadsheetml/2006/main" count="69" uniqueCount="54">
  <si>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</si>
  <si>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</si>
  <si>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</si>
  <si>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</si>
  <si>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</si>
  <si>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</si>
  <si>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</si>
  <si>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</si>
  <si>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</si>
  <si>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</si>
  <si>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</si>
  <si>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</si>
  <si>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</si>
  <si>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</si>
  <si>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</si>
  <si>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</si>
  <si>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</si>
  <si>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</si>
  <si>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</si>
  <si>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</si>
  <si>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</si>
  <si>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</si>
  <si>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</si>
  <si>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</si>
  <si>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</si>
  <si>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</si>
  <si>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</si>
  <si>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</si>
  <si>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</si>
  <si>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</si>
  <si>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</si>
  <si>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</si>
  <si>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</si>
  <si>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</si>
  <si>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2023 год</t>
  </si>
  <si>
    <t>2024 год</t>
  </si>
  <si>
    <t>2025 год</t>
  </si>
  <si>
    <t>Инженерная защита г. Горно-Алтайск, р. Майма Республика Алтай»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</si>
  <si>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2023 год и плановый период 2024 и 2025 годов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</si>
  <si>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</si>
  <si>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</si>
  <si>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</si>
  <si>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от «16» декабря  2022 года № 4-1</t>
  </si>
  <si>
    <t>«ПРИЛОЖЕНИЕ № 13</t>
  </si>
  <si>
    <t>»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</si>
  <si>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</si>
  <si>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</si>
  <si>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Реконструкция здания Горно-Алтайской детской музыкальной школы №2 имени А.А. Тозыякова</t>
  </si>
  <si>
    <t>Разработка проектно-сметной документации на строительство сетей водоснабжения микрорайона "Заимка" г. Горно-Алтайска площадью 25 га</t>
  </si>
  <si>
    <t>Строительство насосных станций, накопительных резервуаров, разводящих водопроводных сетей микрораона "Бочкаревка" (ул. Уральская, ул. Красноярская, ул. Тюменская) в г. Горно-Алтайске</t>
  </si>
  <si>
    <t>Строительство надземной части подземного линейного сооружения (Водоразборная колонка) пер. Эдокова, пер. Каясинский, пер. островной, ул. Толстого, ул. Шелковичная</t>
  </si>
  <si>
    <t>ПРИЛОЖЕНИЕ № 7</t>
  </si>
  <si>
    <t>от «7» сентября  2023 года № 10-1</t>
  </si>
  <si>
    <t xml:space="preserve">Приобретение здания, расположенного по адресу:Российская Федерация, Республика Алтай, г. Горно-Алтайск, ул. Больничная, 13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</si>
</sst>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distributed"/>
    </xf>
    <xf numFmtId="0" fontId="6" fillId="0" borderId="1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justify" vertical="distributed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92" zoomScaleNormal="92" zoomScalePageLayoutView="0" workbookViewId="0" topLeftCell="A7">
      <selection activeCell="X44" sqref="X44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4" customWidth="1"/>
    <col min="7" max="7" width="13.140625" style="14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1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16:18" ht="15.75">
      <c r="P1" s="14"/>
      <c r="Q1" s="15" t="s">
        <v>51</v>
      </c>
      <c r="R1" s="16"/>
    </row>
    <row r="2" spans="16:18" ht="15.75">
      <c r="P2" s="14"/>
      <c r="Q2" s="15" t="s">
        <v>7</v>
      </c>
      <c r="R2" s="16"/>
    </row>
    <row r="3" spans="16:18" ht="15.75">
      <c r="P3" s="14"/>
      <c r="Q3" s="15" t="s">
        <v>4</v>
      </c>
      <c r="R3" s="16"/>
    </row>
    <row r="4" spans="16:18" ht="15.75">
      <c r="P4" s="22" t="s">
        <v>52</v>
      </c>
      <c r="Q4" s="22"/>
      <c r="R4" s="22"/>
    </row>
    <row r="5" spans="16:18" ht="15.75">
      <c r="P5" s="14"/>
      <c r="Q5" s="15" t="s">
        <v>43</v>
      </c>
      <c r="R5" s="16"/>
    </row>
    <row r="6" spans="16:18" ht="15.75">
      <c r="P6" s="14"/>
      <c r="Q6" s="15" t="s">
        <v>7</v>
      </c>
      <c r="R6" s="16"/>
    </row>
    <row r="7" spans="16:18" ht="15.75">
      <c r="P7" s="14"/>
      <c r="Q7" s="15" t="s">
        <v>4</v>
      </c>
      <c r="R7" s="16"/>
    </row>
    <row r="8" spans="16:18" ht="15.75">
      <c r="P8" s="22" t="s">
        <v>42</v>
      </c>
      <c r="Q8" s="22"/>
      <c r="R8" s="22"/>
    </row>
    <row r="9" spans="1:18" ht="15.75" customHeight="1">
      <c r="A9" s="29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33" customHeight="1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9:10" ht="12.75">
      <c r="I11" s="2" t="s">
        <v>6</v>
      </c>
      <c r="J11" s="3" t="s">
        <v>6</v>
      </c>
    </row>
    <row r="12" spans="6:18" ht="12.75">
      <c r="F12" s="39" t="s">
        <v>34</v>
      </c>
      <c r="G12" s="39"/>
      <c r="H12" s="39"/>
      <c r="I12" s="39"/>
      <c r="J12" s="3"/>
      <c r="K12" s="32" t="s">
        <v>35</v>
      </c>
      <c r="L12" s="32"/>
      <c r="M12" s="32"/>
      <c r="N12" s="32"/>
      <c r="O12" s="32" t="s">
        <v>36</v>
      </c>
      <c r="P12" s="32"/>
      <c r="Q12" s="32"/>
      <c r="R12" s="32"/>
    </row>
    <row r="13" spans="1:18" ht="12.75">
      <c r="A13" s="24" t="s">
        <v>14</v>
      </c>
      <c r="B13" s="24"/>
      <c r="C13" s="24"/>
      <c r="D13" s="24"/>
      <c r="E13" s="24"/>
      <c r="F13" s="25" t="s">
        <v>1</v>
      </c>
      <c r="G13" s="26" t="s">
        <v>2</v>
      </c>
      <c r="H13" s="26"/>
      <c r="I13" s="26"/>
      <c r="J13" s="26"/>
      <c r="K13" s="24" t="s">
        <v>1</v>
      </c>
      <c r="L13" s="26" t="s">
        <v>2</v>
      </c>
      <c r="M13" s="26"/>
      <c r="N13" s="26"/>
      <c r="O13" s="24" t="s">
        <v>1</v>
      </c>
      <c r="P13" s="26" t="s">
        <v>2</v>
      </c>
      <c r="Q13" s="26"/>
      <c r="R13" s="26"/>
    </row>
    <row r="14" spans="1:18" ht="71.25" customHeight="1">
      <c r="A14" s="24"/>
      <c r="B14" s="24"/>
      <c r="C14" s="24"/>
      <c r="D14" s="24"/>
      <c r="E14" s="24"/>
      <c r="F14" s="25"/>
      <c r="G14" s="19" t="s">
        <v>24</v>
      </c>
      <c r="H14" s="18" t="s">
        <v>12</v>
      </c>
      <c r="I14" s="18" t="s">
        <v>13</v>
      </c>
      <c r="J14" s="4" t="s">
        <v>3</v>
      </c>
      <c r="K14" s="24"/>
      <c r="L14" s="18" t="s">
        <v>24</v>
      </c>
      <c r="M14" s="18" t="s">
        <v>12</v>
      </c>
      <c r="N14" s="18" t="s">
        <v>13</v>
      </c>
      <c r="O14" s="24"/>
      <c r="P14" s="18" t="s">
        <v>24</v>
      </c>
      <c r="Q14" s="18" t="s">
        <v>12</v>
      </c>
      <c r="R14" s="18" t="s">
        <v>13</v>
      </c>
    </row>
    <row r="15" spans="1:18" s="1" customFormat="1" ht="37.5" customHeight="1">
      <c r="A15" s="27" t="s">
        <v>5</v>
      </c>
      <c r="B15" s="27"/>
      <c r="C15" s="27"/>
      <c r="D15" s="27"/>
      <c r="E15" s="27"/>
      <c r="F15" s="11">
        <f>F16+F25+F35+F40+F44</f>
        <v>125718.15273</v>
      </c>
      <c r="G15" s="11">
        <f aca="true" t="shared" si="0" ref="G15:R15">G16+G25+G35+G40+G44</f>
        <v>40442.57354</v>
      </c>
      <c r="H15" s="11">
        <f t="shared" si="0"/>
        <v>15789.179189999999</v>
      </c>
      <c r="I15" s="11">
        <f t="shared" si="0"/>
        <v>69486.4</v>
      </c>
      <c r="J15" s="11" t="e">
        <f t="shared" si="0"/>
        <v>#REF!</v>
      </c>
      <c r="K15" s="11">
        <f t="shared" si="0"/>
        <v>90006.86869</v>
      </c>
      <c r="L15" s="11">
        <f t="shared" si="0"/>
        <v>6000</v>
      </c>
      <c r="M15" s="11">
        <f t="shared" si="0"/>
        <v>840.06869</v>
      </c>
      <c r="N15" s="11">
        <f t="shared" si="0"/>
        <v>83166.8</v>
      </c>
      <c r="O15" s="11">
        <f t="shared" si="0"/>
        <v>6000</v>
      </c>
      <c r="P15" s="11">
        <f t="shared" si="0"/>
        <v>6000</v>
      </c>
      <c r="Q15" s="11">
        <f t="shared" si="0"/>
        <v>0</v>
      </c>
      <c r="R15" s="11">
        <f t="shared" si="0"/>
        <v>0</v>
      </c>
    </row>
    <row r="16" spans="1:18" s="1" customFormat="1" ht="53.25" customHeight="1">
      <c r="A16" s="28" t="s">
        <v>8</v>
      </c>
      <c r="B16" s="28"/>
      <c r="C16" s="28"/>
      <c r="D16" s="28"/>
      <c r="E16" s="10"/>
      <c r="F16" s="11">
        <f>F17+F21</f>
        <v>3880.13</v>
      </c>
      <c r="G16" s="11">
        <f aca="true" t="shared" si="1" ref="G16:R16">G17+G21</f>
        <v>3880.13</v>
      </c>
      <c r="H16" s="11">
        <f t="shared" si="1"/>
        <v>0</v>
      </c>
      <c r="I16" s="11">
        <f t="shared" si="1"/>
        <v>0</v>
      </c>
      <c r="J16" s="11" t="e">
        <f t="shared" si="1"/>
        <v>#REF!</v>
      </c>
      <c r="K16" s="11">
        <f t="shared" si="1"/>
        <v>2000</v>
      </c>
      <c r="L16" s="11">
        <f t="shared" si="1"/>
        <v>2000</v>
      </c>
      <c r="M16" s="11">
        <f t="shared" si="1"/>
        <v>0</v>
      </c>
      <c r="N16" s="11">
        <f t="shared" si="1"/>
        <v>0</v>
      </c>
      <c r="O16" s="11">
        <f t="shared" si="1"/>
        <v>2000</v>
      </c>
      <c r="P16" s="11">
        <f t="shared" si="1"/>
        <v>2000</v>
      </c>
      <c r="Q16" s="11">
        <f t="shared" si="1"/>
        <v>0</v>
      </c>
      <c r="R16" s="11">
        <f t="shared" si="1"/>
        <v>0</v>
      </c>
    </row>
    <row r="17" spans="1:18" s="1" customFormat="1" ht="42.75" customHeight="1">
      <c r="A17" s="28" t="s">
        <v>39</v>
      </c>
      <c r="B17" s="28"/>
      <c r="C17" s="28"/>
      <c r="D17" s="28"/>
      <c r="E17" s="10"/>
      <c r="F17" s="12">
        <f>G17+H17+I17</f>
        <v>3283.13</v>
      </c>
      <c r="G17" s="12">
        <f>G19</f>
        <v>3283.13</v>
      </c>
      <c r="H17" s="11">
        <f>H19</f>
        <v>0</v>
      </c>
      <c r="I17" s="11">
        <f>I19</f>
        <v>0</v>
      </c>
      <c r="J17" s="9"/>
      <c r="K17" s="11">
        <f>L17+M17+N17</f>
        <v>0</v>
      </c>
      <c r="L17" s="11">
        <f>L19</f>
        <v>0</v>
      </c>
      <c r="M17" s="11">
        <f>M19</f>
        <v>0</v>
      </c>
      <c r="N17" s="11">
        <f>N19</f>
        <v>0</v>
      </c>
      <c r="O17" s="11">
        <f>P17+Q17+R17</f>
        <v>0</v>
      </c>
      <c r="P17" s="11">
        <f>P19</f>
        <v>0</v>
      </c>
      <c r="Q17" s="11">
        <f>Q19</f>
        <v>0</v>
      </c>
      <c r="R17" s="11">
        <f>R19</f>
        <v>0</v>
      </c>
    </row>
    <row r="18" spans="1:18" s="1" customFormat="1" ht="53.25" customHeight="1" hidden="1">
      <c r="A18" s="40"/>
      <c r="B18" s="41"/>
      <c r="C18" s="41"/>
      <c r="D18" s="42"/>
      <c r="E18" s="10"/>
      <c r="F18" s="12">
        <f>G18+H18+I18</f>
        <v>0</v>
      </c>
      <c r="G18" s="11"/>
      <c r="H18" s="11"/>
      <c r="I18" s="11"/>
      <c r="J18" s="9"/>
      <c r="K18" s="11"/>
      <c r="L18" s="11"/>
      <c r="M18" s="11"/>
      <c r="N18" s="11"/>
      <c r="O18" s="11"/>
      <c r="P18" s="11"/>
      <c r="Q18" s="11"/>
      <c r="R18" s="11"/>
    </row>
    <row r="19" spans="1:18" s="1" customFormat="1" ht="53.25" customHeight="1">
      <c r="A19" s="38" t="s">
        <v>41</v>
      </c>
      <c r="B19" s="38"/>
      <c r="C19" s="38"/>
      <c r="D19" s="38"/>
      <c r="E19" s="10"/>
      <c r="F19" s="12">
        <f>G19+H19+I19</f>
        <v>3283.13</v>
      </c>
      <c r="G19" s="12">
        <v>3283.13</v>
      </c>
      <c r="H19" s="11">
        <v>0</v>
      </c>
      <c r="I19" s="11">
        <v>0</v>
      </c>
      <c r="J19" s="9"/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s="1" customFormat="1" ht="53.25" customHeight="1" hidden="1">
      <c r="A20" s="40"/>
      <c r="B20" s="41"/>
      <c r="C20" s="41"/>
      <c r="D20" s="42"/>
      <c r="E20" s="10"/>
      <c r="F20" s="11"/>
      <c r="G20" s="11"/>
      <c r="H20" s="11"/>
      <c r="I20" s="11"/>
      <c r="J20" s="9"/>
      <c r="K20" s="11"/>
      <c r="L20" s="11"/>
      <c r="M20" s="11"/>
      <c r="N20" s="11"/>
      <c r="O20" s="11"/>
      <c r="P20" s="11"/>
      <c r="Q20" s="11"/>
      <c r="R20" s="11"/>
    </row>
    <row r="21" spans="1:18" s="1" customFormat="1" ht="26.25" customHeight="1">
      <c r="A21" s="28" t="s">
        <v>9</v>
      </c>
      <c r="B21" s="28"/>
      <c r="C21" s="28"/>
      <c r="D21" s="28"/>
      <c r="E21" s="10"/>
      <c r="F21" s="11">
        <f aca="true" t="shared" si="2" ref="F21:R21">F22</f>
        <v>597</v>
      </c>
      <c r="G21" s="11">
        <f t="shared" si="2"/>
        <v>597</v>
      </c>
      <c r="H21" s="11">
        <f t="shared" si="2"/>
        <v>0</v>
      </c>
      <c r="I21" s="11">
        <f t="shared" si="2"/>
        <v>0</v>
      </c>
      <c r="J21" s="9" t="e">
        <f>#REF!+#REF!+J22+#REF!+#REF!</f>
        <v>#REF!</v>
      </c>
      <c r="K21" s="11">
        <f t="shared" si="2"/>
        <v>2000</v>
      </c>
      <c r="L21" s="11">
        <f t="shared" si="2"/>
        <v>2000</v>
      </c>
      <c r="M21" s="11">
        <f t="shared" si="2"/>
        <v>0</v>
      </c>
      <c r="N21" s="11">
        <f t="shared" si="2"/>
        <v>0</v>
      </c>
      <c r="O21" s="11">
        <f t="shared" si="2"/>
        <v>2000</v>
      </c>
      <c r="P21" s="11">
        <f t="shared" si="2"/>
        <v>2000</v>
      </c>
      <c r="Q21" s="11">
        <f t="shared" si="2"/>
        <v>0</v>
      </c>
      <c r="R21" s="11">
        <f t="shared" si="2"/>
        <v>0</v>
      </c>
    </row>
    <row r="22" spans="1:18" s="1" customFormat="1" ht="26.25" customHeight="1">
      <c r="A22" s="28" t="s">
        <v>10</v>
      </c>
      <c r="B22" s="28"/>
      <c r="C22" s="28"/>
      <c r="D22" s="28"/>
      <c r="E22" s="10"/>
      <c r="F22" s="11">
        <f>SUM(F23:F24)</f>
        <v>597</v>
      </c>
      <c r="G22" s="11">
        <f>SUM(G23:G24)</f>
        <v>597</v>
      </c>
      <c r="H22" s="11">
        <f>SUM(H23:H24)</f>
        <v>0</v>
      </c>
      <c r="I22" s="11">
        <f>SUM(I23:I24)</f>
        <v>0</v>
      </c>
      <c r="J22" s="5" t="e">
        <f>#REF!+#REF!+#REF!+#REF!</f>
        <v>#REF!</v>
      </c>
      <c r="K22" s="11">
        <f aca="true" t="shared" si="3" ref="K22:R22">SUM(K23:K24)</f>
        <v>2000</v>
      </c>
      <c r="L22" s="11">
        <f t="shared" si="3"/>
        <v>2000</v>
      </c>
      <c r="M22" s="11">
        <f t="shared" si="3"/>
        <v>0</v>
      </c>
      <c r="N22" s="11">
        <f t="shared" si="3"/>
        <v>0</v>
      </c>
      <c r="O22" s="11">
        <f t="shared" si="3"/>
        <v>2000</v>
      </c>
      <c r="P22" s="11">
        <f t="shared" si="3"/>
        <v>2000</v>
      </c>
      <c r="Q22" s="11">
        <f t="shared" si="3"/>
        <v>0</v>
      </c>
      <c r="R22" s="11">
        <f t="shared" si="3"/>
        <v>0</v>
      </c>
    </row>
    <row r="23" spans="1:18" s="1" customFormat="1" ht="24.75" customHeight="1">
      <c r="A23" s="38" t="s">
        <v>37</v>
      </c>
      <c r="B23" s="38"/>
      <c r="C23" s="38"/>
      <c r="D23" s="38"/>
      <c r="E23" s="10"/>
      <c r="F23" s="12">
        <f>G23+H23+I23</f>
        <v>0</v>
      </c>
      <c r="G23" s="12">
        <v>0</v>
      </c>
      <c r="H23" s="12">
        <v>0</v>
      </c>
      <c r="I23" s="12">
        <v>0</v>
      </c>
      <c r="J23" s="5"/>
      <c r="K23" s="12">
        <f>L23+M23+N23</f>
        <v>2000</v>
      </c>
      <c r="L23" s="12">
        <v>2000</v>
      </c>
      <c r="M23" s="12">
        <v>0</v>
      </c>
      <c r="N23" s="12">
        <v>0</v>
      </c>
      <c r="O23" s="12">
        <f>P23+Q23+R23</f>
        <v>2000</v>
      </c>
      <c r="P23" s="12">
        <v>2000</v>
      </c>
      <c r="Q23" s="12">
        <v>0</v>
      </c>
      <c r="R23" s="12">
        <v>0</v>
      </c>
    </row>
    <row r="24" spans="1:18" s="1" customFormat="1" ht="27.75" customHeight="1">
      <c r="A24" s="20" t="s">
        <v>46</v>
      </c>
      <c r="B24" s="21"/>
      <c r="C24" s="21"/>
      <c r="D24" s="21"/>
      <c r="E24" s="10"/>
      <c r="F24" s="12">
        <f>G24+H24+I24</f>
        <v>597</v>
      </c>
      <c r="G24" s="12">
        <v>597</v>
      </c>
      <c r="H24" s="12"/>
      <c r="I24" s="12">
        <v>0</v>
      </c>
      <c r="J24" s="6"/>
      <c r="K24" s="12">
        <f>L24+M24+N24</f>
        <v>0</v>
      </c>
      <c r="L24" s="12">
        <v>0</v>
      </c>
      <c r="M24" s="12"/>
      <c r="N24" s="12">
        <v>0</v>
      </c>
      <c r="O24" s="12">
        <f>P24+Q24+R24</f>
        <v>0</v>
      </c>
      <c r="P24" s="12">
        <v>0</v>
      </c>
      <c r="Q24" s="12"/>
      <c r="R24" s="12">
        <v>0</v>
      </c>
    </row>
    <row r="25" spans="1:18" s="1" customFormat="1" ht="55.5" customHeight="1">
      <c r="A25" s="28" t="s">
        <v>22</v>
      </c>
      <c r="B25" s="28"/>
      <c r="C25" s="28"/>
      <c r="D25" s="28"/>
      <c r="E25" s="10"/>
      <c r="F25" s="11">
        <f aca="true" t="shared" si="4" ref="F25:R25">F26</f>
        <v>53995.976800000004</v>
      </c>
      <c r="G25" s="11">
        <f t="shared" si="4"/>
        <v>10107.4768</v>
      </c>
      <c r="H25" s="11">
        <f t="shared" si="4"/>
        <v>438.9</v>
      </c>
      <c r="I25" s="11">
        <f t="shared" si="4"/>
        <v>43449.6</v>
      </c>
      <c r="J25" s="9" t="e">
        <f t="shared" si="4"/>
        <v>#REF!</v>
      </c>
      <c r="K25" s="11">
        <f t="shared" si="4"/>
        <v>88006.86869</v>
      </c>
      <c r="L25" s="11">
        <f t="shared" si="4"/>
        <v>4000</v>
      </c>
      <c r="M25" s="11">
        <f t="shared" si="4"/>
        <v>840.06869</v>
      </c>
      <c r="N25" s="11">
        <f t="shared" si="4"/>
        <v>83166.8</v>
      </c>
      <c r="O25" s="11">
        <f t="shared" si="4"/>
        <v>4000</v>
      </c>
      <c r="P25" s="11">
        <f t="shared" si="4"/>
        <v>4000</v>
      </c>
      <c r="Q25" s="11">
        <f t="shared" si="4"/>
        <v>0</v>
      </c>
      <c r="R25" s="11">
        <f t="shared" si="4"/>
        <v>0</v>
      </c>
    </row>
    <row r="26" spans="1:18" s="1" customFormat="1" ht="42.75" customHeight="1">
      <c r="A26" s="28" t="s">
        <v>23</v>
      </c>
      <c r="B26" s="28"/>
      <c r="C26" s="28"/>
      <c r="D26" s="28"/>
      <c r="E26" s="10"/>
      <c r="F26" s="11">
        <f>F32+F30+F31+F33+F34</f>
        <v>53995.976800000004</v>
      </c>
      <c r="G26" s="11">
        <f aca="true" t="shared" si="5" ref="G26:R26">G32+G30+G31+G33+G34</f>
        <v>10107.4768</v>
      </c>
      <c r="H26" s="11">
        <f t="shared" si="5"/>
        <v>438.9</v>
      </c>
      <c r="I26" s="11">
        <f t="shared" si="5"/>
        <v>43449.6</v>
      </c>
      <c r="J26" s="11" t="e">
        <f t="shared" si="5"/>
        <v>#REF!</v>
      </c>
      <c r="K26" s="11">
        <f t="shared" si="5"/>
        <v>88006.86869</v>
      </c>
      <c r="L26" s="11">
        <f t="shared" si="5"/>
        <v>4000</v>
      </c>
      <c r="M26" s="11">
        <f t="shared" si="5"/>
        <v>840.06869</v>
      </c>
      <c r="N26" s="11">
        <f t="shared" si="5"/>
        <v>83166.8</v>
      </c>
      <c r="O26" s="11">
        <f t="shared" si="5"/>
        <v>4000</v>
      </c>
      <c r="P26" s="11">
        <f t="shared" si="5"/>
        <v>4000</v>
      </c>
      <c r="Q26" s="11">
        <f t="shared" si="5"/>
        <v>0</v>
      </c>
      <c r="R26" s="11">
        <f t="shared" si="5"/>
        <v>0</v>
      </c>
    </row>
    <row r="27" spans="1:18" s="1" customFormat="1" ht="24.75" customHeight="1" hidden="1">
      <c r="A27" s="20" t="s">
        <v>25</v>
      </c>
      <c r="B27" s="21"/>
      <c r="C27" s="21"/>
      <c r="D27" s="23"/>
      <c r="E27" s="10"/>
      <c r="F27" s="11">
        <f>SUM(F28:F35)</f>
        <v>282512.89567</v>
      </c>
      <c r="G27" s="12"/>
      <c r="H27" s="12"/>
      <c r="I27" s="12"/>
      <c r="J27" s="5" t="e">
        <f>#REF!+#REF!+#REF!+#REF!</f>
        <v>#REF!</v>
      </c>
      <c r="K27" s="11">
        <f>K34+K31</f>
        <v>0</v>
      </c>
      <c r="L27" s="12"/>
      <c r="M27" s="12"/>
      <c r="N27" s="12"/>
      <c r="O27" s="12">
        <f>P27+Q27+R27</f>
        <v>0</v>
      </c>
      <c r="P27" s="12"/>
      <c r="Q27" s="12"/>
      <c r="R27" s="12"/>
    </row>
    <row r="28" spans="1:18" s="1" customFormat="1" ht="25.5" customHeight="1" hidden="1">
      <c r="A28" s="20" t="s">
        <v>26</v>
      </c>
      <c r="B28" s="21"/>
      <c r="C28" s="21"/>
      <c r="D28" s="23"/>
      <c r="E28" s="10"/>
      <c r="F28" s="11">
        <f>SUM(F29:F36)</f>
        <v>146008.51843999999</v>
      </c>
      <c r="G28" s="12"/>
      <c r="H28" s="12"/>
      <c r="I28" s="12"/>
      <c r="J28" s="5"/>
      <c r="K28" s="11">
        <f>K35+K32</f>
        <v>88006.86869</v>
      </c>
      <c r="L28" s="12"/>
      <c r="M28" s="12"/>
      <c r="N28" s="12"/>
      <c r="O28" s="12">
        <f>P28+Q28+R28</f>
        <v>0</v>
      </c>
      <c r="P28" s="12"/>
      <c r="Q28" s="12"/>
      <c r="R28" s="12"/>
    </row>
    <row r="29" spans="1:18" s="1" customFormat="1" ht="48" customHeight="1" hidden="1">
      <c r="A29" s="20" t="s">
        <v>27</v>
      </c>
      <c r="B29" s="21"/>
      <c r="C29" s="21"/>
      <c r="D29" s="23"/>
      <c r="E29" s="10"/>
      <c r="F29" s="11">
        <f>SUM(F30:F37)</f>
        <v>73004.25922</v>
      </c>
      <c r="G29" s="12"/>
      <c r="H29" s="12"/>
      <c r="I29" s="12"/>
      <c r="J29" s="5"/>
      <c r="K29" s="11">
        <f>K36+K34</f>
        <v>0</v>
      </c>
      <c r="L29" s="12"/>
      <c r="M29" s="12"/>
      <c r="N29" s="12"/>
      <c r="O29" s="12">
        <f>P29+Q29+R29</f>
        <v>0</v>
      </c>
      <c r="P29" s="12"/>
      <c r="Q29" s="12"/>
      <c r="R29" s="12"/>
    </row>
    <row r="30" spans="1:18" s="1" customFormat="1" ht="42.75" customHeight="1">
      <c r="A30" s="20" t="s">
        <v>27</v>
      </c>
      <c r="B30" s="21"/>
      <c r="C30" s="21"/>
      <c r="D30" s="23"/>
      <c r="E30" s="10"/>
      <c r="F30" s="12">
        <f>G30+H30+I30</f>
        <v>901.9308</v>
      </c>
      <c r="G30" s="12">
        <v>901.9308</v>
      </c>
      <c r="H30" s="12">
        <v>0</v>
      </c>
      <c r="I30" s="12">
        <v>0</v>
      </c>
      <c r="J30" s="12">
        <v>0</v>
      </c>
      <c r="K30" s="12">
        <f>K37+K35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s="1" customFormat="1" ht="42.75" customHeight="1">
      <c r="A31" s="20" t="s">
        <v>48</v>
      </c>
      <c r="B31" s="21"/>
      <c r="C31" s="21"/>
      <c r="D31" s="23"/>
      <c r="E31" s="10"/>
      <c r="F31" s="12">
        <f>G31+H31+I31</f>
        <v>7977.807</v>
      </c>
      <c r="G31" s="12">
        <v>7977.807</v>
      </c>
      <c r="H31" s="12">
        <v>0</v>
      </c>
      <c r="I31" s="12">
        <v>0</v>
      </c>
      <c r="J31" s="12"/>
      <c r="K31" s="12">
        <f>K38+K36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s="1" customFormat="1" ht="43.5" customHeight="1">
      <c r="A32" s="20" t="s">
        <v>49</v>
      </c>
      <c r="B32" s="21"/>
      <c r="C32" s="21"/>
      <c r="D32" s="23"/>
      <c r="E32" s="10"/>
      <c r="F32" s="12">
        <f>G32+H32+I32</f>
        <v>44331.818</v>
      </c>
      <c r="G32" s="12">
        <v>443.318</v>
      </c>
      <c r="H32" s="12">
        <v>438.9</v>
      </c>
      <c r="I32" s="12">
        <v>43449.6</v>
      </c>
      <c r="J32" s="5" t="e">
        <f>#REF!+#REF!+#REF!+J55</f>
        <v>#REF!</v>
      </c>
      <c r="K32" s="12">
        <f>L32+M32+N32</f>
        <v>88006.86869</v>
      </c>
      <c r="L32" s="12">
        <v>4000</v>
      </c>
      <c r="M32" s="12">
        <v>840.06869</v>
      </c>
      <c r="N32" s="12">
        <v>83166.8</v>
      </c>
      <c r="O32" s="12">
        <f>P32+Q32+R32</f>
        <v>4000</v>
      </c>
      <c r="P32" s="12">
        <v>4000</v>
      </c>
      <c r="Q32" s="12">
        <v>0</v>
      </c>
      <c r="R32" s="12">
        <v>0</v>
      </c>
    </row>
    <row r="33" spans="1:18" s="1" customFormat="1" ht="43.5" customHeight="1">
      <c r="A33" s="20" t="s">
        <v>50</v>
      </c>
      <c r="B33" s="21"/>
      <c r="C33" s="21"/>
      <c r="D33" s="23"/>
      <c r="E33" s="10"/>
      <c r="F33" s="12">
        <f>G33+H33+I33</f>
        <v>379.525</v>
      </c>
      <c r="G33" s="12">
        <v>379.525</v>
      </c>
      <c r="H33" s="12">
        <v>0</v>
      </c>
      <c r="I33" s="12">
        <v>0</v>
      </c>
      <c r="J33" s="5"/>
      <c r="K33" s="12">
        <f>L33+M33+N33</f>
        <v>0</v>
      </c>
      <c r="L33" s="12">
        <v>0</v>
      </c>
      <c r="M33" s="12">
        <v>0</v>
      </c>
      <c r="N33" s="12">
        <v>0</v>
      </c>
      <c r="O33" s="12">
        <f>P33+Q33+R33</f>
        <v>0</v>
      </c>
      <c r="P33" s="12">
        <v>0</v>
      </c>
      <c r="Q33" s="12">
        <v>0</v>
      </c>
      <c r="R33" s="12">
        <v>0</v>
      </c>
    </row>
    <row r="34" spans="1:18" s="1" customFormat="1" ht="30" customHeight="1">
      <c r="A34" s="20" t="s">
        <v>28</v>
      </c>
      <c r="B34" s="21"/>
      <c r="C34" s="21"/>
      <c r="D34" s="23"/>
      <c r="E34" s="10"/>
      <c r="F34" s="12">
        <f>G34+H34+I34</f>
        <v>404.896</v>
      </c>
      <c r="G34" s="12">
        <v>404.896</v>
      </c>
      <c r="H34" s="12">
        <v>0</v>
      </c>
      <c r="I34" s="12">
        <v>0</v>
      </c>
      <c r="J34" s="12">
        <v>0</v>
      </c>
      <c r="K34" s="12">
        <f>L34+M34+N34</f>
        <v>0</v>
      </c>
      <c r="L34" s="12">
        <v>0</v>
      </c>
      <c r="M34" s="12">
        <v>0</v>
      </c>
      <c r="N34" s="12">
        <v>0</v>
      </c>
      <c r="O34" s="12">
        <f>P34+Q34+R34</f>
        <v>0</v>
      </c>
      <c r="P34" s="12">
        <v>0</v>
      </c>
      <c r="Q34" s="12">
        <v>0</v>
      </c>
      <c r="R34" s="12">
        <v>0</v>
      </c>
    </row>
    <row r="35" spans="1:18" s="1" customFormat="1" ht="42" customHeight="1">
      <c r="A35" s="30" t="s">
        <v>15</v>
      </c>
      <c r="B35" s="30"/>
      <c r="C35" s="30"/>
      <c r="D35" s="30"/>
      <c r="E35" s="10"/>
      <c r="F35" s="11">
        <f>F36</f>
        <v>9504.14121</v>
      </c>
      <c r="G35" s="11">
        <f>G36</f>
        <v>2550.4501999999998</v>
      </c>
      <c r="H35" s="11">
        <f>H36</f>
        <v>6953.69101</v>
      </c>
      <c r="I35" s="11">
        <f>I36</f>
        <v>0</v>
      </c>
      <c r="J35" s="7"/>
      <c r="K35" s="11">
        <f aca="true" t="shared" si="6" ref="K35:R35">K36</f>
        <v>0</v>
      </c>
      <c r="L35" s="11">
        <f t="shared" si="6"/>
        <v>0</v>
      </c>
      <c r="M35" s="11">
        <f t="shared" si="6"/>
        <v>0</v>
      </c>
      <c r="N35" s="11">
        <f t="shared" si="6"/>
        <v>0</v>
      </c>
      <c r="O35" s="11">
        <f t="shared" si="6"/>
        <v>0</v>
      </c>
      <c r="P35" s="11">
        <f t="shared" si="6"/>
        <v>0</v>
      </c>
      <c r="Q35" s="11">
        <f t="shared" si="6"/>
        <v>0</v>
      </c>
      <c r="R35" s="11">
        <f t="shared" si="6"/>
        <v>0</v>
      </c>
    </row>
    <row r="36" spans="1:18" s="1" customFormat="1" ht="27" customHeight="1">
      <c r="A36" s="30" t="s">
        <v>16</v>
      </c>
      <c r="B36" s="30"/>
      <c r="C36" s="30"/>
      <c r="D36" s="30"/>
      <c r="E36" s="10"/>
      <c r="F36" s="11">
        <f>F37+F38+F39</f>
        <v>9504.14121</v>
      </c>
      <c r="G36" s="11">
        <f>G37+G38+G39</f>
        <v>2550.4501999999998</v>
      </c>
      <c r="H36" s="11">
        <f>H37+H38+H39</f>
        <v>6953.69101</v>
      </c>
      <c r="I36" s="11">
        <f>I37+I38+I39</f>
        <v>0</v>
      </c>
      <c r="J36" s="7"/>
      <c r="K36" s="11">
        <f aca="true" t="shared" si="7" ref="K36:R36">K37+K38+K39</f>
        <v>0</v>
      </c>
      <c r="L36" s="11">
        <f t="shared" si="7"/>
        <v>0</v>
      </c>
      <c r="M36" s="11">
        <f t="shared" si="7"/>
        <v>0</v>
      </c>
      <c r="N36" s="11">
        <f t="shared" si="7"/>
        <v>0</v>
      </c>
      <c r="O36" s="11">
        <f t="shared" si="7"/>
        <v>0</v>
      </c>
      <c r="P36" s="11">
        <f t="shared" si="7"/>
        <v>0</v>
      </c>
      <c r="Q36" s="11">
        <f t="shared" si="7"/>
        <v>0</v>
      </c>
      <c r="R36" s="11">
        <f t="shared" si="7"/>
        <v>0</v>
      </c>
    </row>
    <row r="37" spans="1:18" s="1" customFormat="1" ht="39" customHeight="1" hidden="1">
      <c r="A37" s="20"/>
      <c r="B37" s="21"/>
      <c r="C37" s="21"/>
      <c r="D37" s="21"/>
      <c r="E37" s="13"/>
      <c r="F37" s="12">
        <f>G37+H37+I37</f>
        <v>0</v>
      </c>
      <c r="G37" s="12"/>
      <c r="H37" s="12"/>
      <c r="I37" s="12"/>
      <c r="J37" s="7"/>
      <c r="K37" s="12">
        <f>L37+M37+N37</f>
        <v>0</v>
      </c>
      <c r="L37" s="12"/>
      <c r="M37" s="12"/>
      <c r="N37" s="12"/>
      <c r="O37" s="12">
        <f>P37+Q37+R37</f>
        <v>0</v>
      </c>
      <c r="P37" s="12"/>
      <c r="Q37" s="12"/>
      <c r="R37" s="12"/>
    </row>
    <row r="38" spans="1:18" s="1" customFormat="1" ht="29.25" customHeight="1" hidden="1">
      <c r="A38" s="20" t="s">
        <v>29</v>
      </c>
      <c r="B38" s="21"/>
      <c r="C38" s="21"/>
      <c r="D38" s="21"/>
      <c r="E38" s="13"/>
      <c r="F38" s="12">
        <f>G38+H38+I38</f>
        <v>0</v>
      </c>
      <c r="G38" s="12"/>
      <c r="H38" s="12"/>
      <c r="I38" s="12"/>
      <c r="J38" s="7"/>
      <c r="K38" s="12">
        <f>L38+M38+N38</f>
        <v>0</v>
      </c>
      <c r="L38" s="12"/>
      <c r="M38" s="12"/>
      <c r="N38" s="12"/>
      <c r="O38" s="12">
        <f>P38+Q38+R38</f>
        <v>0</v>
      </c>
      <c r="P38" s="12"/>
      <c r="Q38" s="12"/>
      <c r="R38" s="12"/>
    </row>
    <row r="39" spans="1:18" s="1" customFormat="1" ht="29.25" customHeight="1">
      <c r="A39" s="20" t="s">
        <v>17</v>
      </c>
      <c r="B39" s="21"/>
      <c r="C39" s="21"/>
      <c r="D39" s="23"/>
      <c r="E39" s="13"/>
      <c r="F39" s="12">
        <f>G39+H39+I39</f>
        <v>9504.14121</v>
      </c>
      <c r="G39" s="12">
        <f>5605+241.88735-3296.43715</f>
        <v>2550.4501999999998</v>
      </c>
      <c r="H39" s="12">
        <v>6953.69101</v>
      </c>
      <c r="I39" s="12">
        <f aca="true" t="shared" si="8" ref="I39:R39">J39+K39+L39</f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  <c r="O39" s="12">
        <f t="shared" si="8"/>
        <v>0</v>
      </c>
      <c r="P39" s="12">
        <f t="shared" si="8"/>
        <v>0</v>
      </c>
      <c r="Q39" s="12">
        <f t="shared" si="8"/>
        <v>0</v>
      </c>
      <c r="R39" s="12">
        <f t="shared" si="8"/>
        <v>0</v>
      </c>
    </row>
    <row r="40" spans="1:18" s="1" customFormat="1" ht="28.5" customHeight="1">
      <c r="A40" s="30" t="s">
        <v>18</v>
      </c>
      <c r="B40" s="30"/>
      <c r="C40" s="30"/>
      <c r="D40" s="30"/>
      <c r="E40" s="10"/>
      <c r="F40" s="11">
        <f>F41</f>
        <v>45270.904720000006</v>
      </c>
      <c r="G40" s="11">
        <f>G41</f>
        <v>10837.51654</v>
      </c>
      <c r="H40" s="11">
        <f>H41</f>
        <v>8396.588179999999</v>
      </c>
      <c r="I40" s="11">
        <f>I41</f>
        <v>26036.800000000003</v>
      </c>
      <c r="J40" s="7"/>
      <c r="K40" s="11">
        <f aca="true" t="shared" si="9" ref="K40:R40">K41</f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</row>
    <row r="41" spans="1:18" s="1" customFormat="1" ht="40.5" customHeight="1">
      <c r="A41" s="36" t="s">
        <v>40</v>
      </c>
      <c r="B41" s="37"/>
      <c r="C41" s="37"/>
      <c r="D41" s="37"/>
      <c r="E41" s="13"/>
      <c r="F41" s="11">
        <f>G41+H41+I41</f>
        <v>45270.904720000006</v>
      </c>
      <c r="G41" s="11">
        <f>G43+G42</f>
        <v>10837.51654</v>
      </c>
      <c r="H41" s="11">
        <f>H43+H42</f>
        <v>8396.588179999999</v>
      </c>
      <c r="I41" s="11">
        <f>I43+I42</f>
        <v>26036.800000000003</v>
      </c>
      <c r="J41" s="11">
        <f aca="true" t="shared" si="10" ref="J41:R41">J43+J42</f>
        <v>0</v>
      </c>
      <c r="K41" s="11">
        <f t="shared" si="10"/>
        <v>0</v>
      </c>
      <c r="L41" s="11">
        <f t="shared" si="10"/>
        <v>0</v>
      </c>
      <c r="M41" s="11">
        <f t="shared" si="10"/>
        <v>0</v>
      </c>
      <c r="N41" s="11">
        <f t="shared" si="10"/>
        <v>0</v>
      </c>
      <c r="O41" s="11">
        <f t="shared" si="10"/>
        <v>0</v>
      </c>
      <c r="P41" s="11">
        <f t="shared" si="10"/>
        <v>0</v>
      </c>
      <c r="Q41" s="11">
        <f t="shared" si="10"/>
        <v>0</v>
      </c>
      <c r="R41" s="11">
        <f t="shared" si="10"/>
        <v>0</v>
      </c>
    </row>
    <row r="42" spans="1:18" s="1" customFormat="1" ht="31.5" customHeight="1">
      <c r="A42" s="38" t="s">
        <v>47</v>
      </c>
      <c r="B42" s="38"/>
      <c r="C42" s="38"/>
      <c r="D42" s="38"/>
      <c r="E42" s="13"/>
      <c r="F42" s="12">
        <f>G42+H42+I42</f>
        <v>6906.9</v>
      </c>
      <c r="G42" s="12">
        <v>0</v>
      </c>
      <c r="H42" s="12">
        <v>0</v>
      </c>
      <c r="I42" s="12">
        <v>6906.9</v>
      </c>
      <c r="J42" s="7"/>
      <c r="K42" s="11">
        <f>L42+M42+N42</f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s="1" customFormat="1" ht="44.25" customHeight="1">
      <c r="A43" s="38" t="s">
        <v>19</v>
      </c>
      <c r="B43" s="38"/>
      <c r="C43" s="38"/>
      <c r="D43" s="38"/>
      <c r="E43" s="13"/>
      <c r="F43" s="12">
        <f>G43+H43+I43</f>
        <v>38364.00472</v>
      </c>
      <c r="G43" s="12">
        <f>837.51654+10000</f>
        <v>10837.51654</v>
      </c>
      <c r="H43" s="12">
        <f>193.3+8203.28818</f>
        <v>8396.588179999999</v>
      </c>
      <c r="I43" s="12">
        <v>19129.9</v>
      </c>
      <c r="J43" s="7"/>
      <c r="K43" s="12">
        <f>L43+M43+N43</f>
        <v>0</v>
      </c>
      <c r="L43" s="12">
        <v>0</v>
      </c>
      <c r="M43" s="12">
        <v>0</v>
      </c>
      <c r="N43" s="12">
        <v>0</v>
      </c>
      <c r="O43" s="12">
        <f>P43+Q43+R43</f>
        <v>0</v>
      </c>
      <c r="P43" s="12">
        <v>0</v>
      </c>
      <c r="Q43" s="12">
        <v>0</v>
      </c>
      <c r="R43" s="12">
        <v>0</v>
      </c>
    </row>
    <row r="44" spans="1:18" ht="45.75" customHeight="1">
      <c r="A44" s="36" t="s">
        <v>31</v>
      </c>
      <c r="B44" s="37"/>
      <c r="C44" s="37"/>
      <c r="D44" s="37"/>
      <c r="E44" s="13"/>
      <c r="F44" s="11">
        <f>F45+F46</f>
        <v>13067</v>
      </c>
      <c r="G44" s="11">
        <f>G45+G46</f>
        <v>13067</v>
      </c>
      <c r="H44" s="11">
        <f aca="true" t="shared" si="11" ref="H44:R44">SUM(H45:H45)</f>
        <v>0</v>
      </c>
      <c r="I44" s="11">
        <f t="shared" si="11"/>
        <v>0</v>
      </c>
      <c r="J44" s="11">
        <f t="shared" si="11"/>
        <v>0</v>
      </c>
      <c r="K44" s="11">
        <f t="shared" si="11"/>
        <v>0</v>
      </c>
      <c r="L44" s="11">
        <f t="shared" si="11"/>
        <v>0</v>
      </c>
      <c r="M44" s="11">
        <f t="shared" si="11"/>
        <v>0</v>
      </c>
      <c r="N44" s="11">
        <f t="shared" si="11"/>
        <v>0</v>
      </c>
      <c r="O44" s="11">
        <f t="shared" si="11"/>
        <v>0</v>
      </c>
      <c r="P44" s="11">
        <f t="shared" si="11"/>
        <v>0</v>
      </c>
      <c r="Q44" s="11">
        <f t="shared" si="11"/>
        <v>0</v>
      </c>
      <c r="R44" s="11">
        <f t="shared" si="11"/>
        <v>0</v>
      </c>
    </row>
    <row r="45" spans="1:18" ht="43.5" customHeight="1">
      <c r="A45" s="20" t="s">
        <v>21</v>
      </c>
      <c r="B45" s="21"/>
      <c r="C45" s="21"/>
      <c r="D45" s="21"/>
      <c r="E45" s="13"/>
      <c r="F45" s="12">
        <f>G45+H45+I45</f>
        <v>8250</v>
      </c>
      <c r="G45" s="12">
        <v>8250</v>
      </c>
      <c r="H45" s="12">
        <v>0</v>
      </c>
      <c r="I45" s="12">
        <v>0</v>
      </c>
      <c r="J45" s="7"/>
      <c r="K45" s="12">
        <f>L45+M45+N45</f>
        <v>0</v>
      </c>
      <c r="L45" s="12">
        <v>0</v>
      </c>
      <c r="M45" s="12">
        <v>0</v>
      </c>
      <c r="N45" s="12">
        <v>0</v>
      </c>
      <c r="O45" s="12">
        <f>P45+Q45+R45</f>
        <v>0</v>
      </c>
      <c r="P45" s="12">
        <v>0</v>
      </c>
      <c r="Q45" s="12">
        <v>0</v>
      </c>
      <c r="R45" s="12">
        <v>0</v>
      </c>
    </row>
    <row r="46" spans="1:18" ht="30.75" customHeight="1">
      <c r="A46" s="20" t="s">
        <v>53</v>
      </c>
      <c r="B46" s="21"/>
      <c r="C46" s="21"/>
      <c r="D46" s="21"/>
      <c r="E46" s="13"/>
      <c r="F46" s="12">
        <f>G46+H46+I46</f>
        <v>4817</v>
      </c>
      <c r="G46" s="12">
        <v>4817</v>
      </c>
      <c r="H46" s="12">
        <v>0</v>
      </c>
      <c r="I46" s="12">
        <v>0</v>
      </c>
      <c r="J46" s="7"/>
      <c r="K46" s="12">
        <f>L46+M46+N46</f>
        <v>0</v>
      </c>
      <c r="L46" s="12">
        <v>0</v>
      </c>
      <c r="M46" s="12">
        <v>0</v>
      </c>
      <c r="N46" s="12">
        <v>0</v>
      </c>
      <c r="O46" s="12">
        <f>P46+Q46+R46</f>
        <v>0</v>
      </c>
      <c r="P46" s="12">
        <v>0</v>
      </c>
      <c r="Q46" s="12">
        <v>0</v>
      </c>
      <c r="R46" s="12">
        <v>0</v>
      </c>
    </row>
    <row r="47" spans="1:18" s="1" customFormat="1" ht="28.5" customHeight="1">
      <c r="A47" s="36" t="s">
        <v>20</v>
      </c>
      <c r="B47" s="37"/>
      <c r="C47" s="37"/>
      <c r="D47" s="37"/>
      <c r="E47" s="13"/>
      <c r="F47" s="11">
        <f aca="true" t="shared" si="12" ref="F47:R47">F48</f>
        <v>3224.718</v>
      </c>
      <c r="G47" s="11">
        <f>G48</f>
        <v>1000</v>
      </c>
      <c r="H47" s="11">
        <f t="shared" si="12"/>
        <v>2224.718</v>
      </c>
      <c r="I47" s="11">
        <f t="shared" si="12"/>
        <v>0</v>
      </c>
      <c r="J47" s="7"/>
      <c r="K47" s="11">
        <f t="shared" si="12"/>
        <v>1000</v>
      </c>
      <c r="L47" s="11">
        <f>L48</f>
        <v>1000</v>
      </c>
      <c r="M47" s="11">
        <f t="shared" si="12"/>
        <v>0</v>
      </c>
      <c r="N47" s="11">
        <f t="shared" si="12"/>
        <v>0</v>
      </c>
      <c r="O47" s="11">
        <f t="shared" si="12"/>
        <v>1000</v>
      </c>
      <c r="P47" s="11">
        <f>P48</f>
        <v>1000</v>
      </c>
      <c r="Q47" s="11">
        <f t="shared" si="12"/>
        <v>0</v>
      </c>
      <c r="R47" s="11">
        <f t="shared" si="12"/>
        <v>0</v>
      </c>
    </row>
    <row r="48" spans="1:18" s="1" customFormat="1" ht="70.5" customHeight="1">
      <c r="A48" s="36" t="s">
        <v>30</v>
      </c>
      <c r="B48" s="37"/>
      <c r="C48" s="37"/>
      <c r="D48" s="37"/>
      <c r="E48" s="13"/>
      <c r="F48" s="11">
        <f>F49+F51</f>
        <v>3224.718</v>
      </c>
      <c r="G48" s="11">
        <f>G49+G51</f>
        <v>1000</v>
      </c>
      <c r="H48" s="11">
        <f>H49+H51</f>
        <v>2224.718</v>
      </c>
      <c r="I48" s="11">
        <f>I49+I51</f>
        <v>0</v>
      </c>
      <c r="J48" s="7"/>
      <c r="K48" s="11">
        <f aca="true" t="shared" si="13" ref="K48:R48">K49+K51</f>
        <v>1000</v>
      </c>
      <c r="L48" s="11">
        <f t="shared" si="13"/>
        <v>1000</v>
      </c>
      <c r="M48" s="11">
        <f t="shared" si="13"/>
        <v>0</v>
      </c>
      <c r="N48" s="11">
        <f t="shared" si="13"/>
        <v>0</v>
      </c>
      <c r="O48" s="11">
        <f t="shared" si="13"/>
        <v>1000</v>
      </c>
      <c r="P48" s="11">
        <f t="shared" si="13"/>
        <v>1000</v>
      </c>
      <c r="Q48" s="11">
        <f t="shared" si="13"/>
        <v>0</v>
      </c>
      <c r="R48" s="11">
        <f t="shared" si="13"/>
        <v>0</v>
      </c>
    </row>
    <row r="49" spans="1:18" ht="45.75" customHeight="1">
      <c r="A49" s="36" t="s">
        <v>31</v>
      </c>
      <c r="B49" s="37"/>
      <c r="C49" s="37"/>
      <c r="D49" s="37"/>
      <c r="E49" s="13"/>
      <c r="F49" s="11">
        <f aca="true" t="shared" si="14" ref="F49:R49">SUM(F50:F50)</f>
        <v>2224.718</v>
      </c>
      <c r="G49" s="11">
        <f t="shared" si="14"/>
        <v>0</v>
      </c>
      <c r="H49" s="11">
        <f t="shared" si="14"/>
        <v>2224.718</v>
      </c>
      <c r="I49" s="11">
        <f t="shared" si="14"/>
        <v>0</v>
      </c>
      <c r="J49" s="11">
        <f t="shared" si="14"/>
        <v>0</v>
      </c>
      <c r="K49" s="11">
        <f t="shared" si="14"/>
        <v>0</v>
      </c>
      <c r="L49" s="11">
        <f t="shared" si="14"/>
        <v>0</v>
      </c>
      <c r="M49" s="11">
        <f t="shared" si="14"/>
        <v>0</v>
      </c>
      <c r="N49" s="11">
        <f t="shared" si="14"/>
        <v>0</v>
      </c>
      <c r="O49" s="11">
        <f t="shared" si="14"/>
        <v>0</v>
      </c>
      <c r="P49" s="11">
        <f t="shared" si="14"/>
        <v>0</v>
      </c>
      <c r="Q49" s="11">
        <f t="shared" si="14"/>
        <v>0</v>
      </c>
      <c r="R49" s="11">
        <f t="shared" si="14"/>
        <v>0</v>
      </c>
    </row>
    <row r="50" spans="1:18" ht="28.5" customHeight="1">
      <c r="A50" s="20" t="s">
        <v>45</v>
      </c>
      <c r="B50" s="21"/>
      <c r="C50" s="21"/>
      <c r="D50" s="21"/>
      <c r="E50" s="13"/>
      <c r="F50" s="12">
        <f>G50+H50+I50</f>
        <v>2224.718</v>
      </c>
      <c r="G50" s="12">
        <v>0</v>
      </c>
      <c r="H50" s="12">
        <v>2224.718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</row>
    <row r="51" spans="1:18" ht="57" customHeight="1">
      <c r="A51" s="36" t="s">
        <v>32</v>
      </c>
      <c r="B51" s="37"/>
      <c r="C51" s="37"/>
      <c r="D51" s="37"/>
      <c r="E51" s="13"/>
      <c r="F51" s="11">
        <f>F52</f>
        <v>1000</v>
      </c>
      <c r="G51" s="11">
        <f>G52</f>
        <v>1000</v>
      </c>
      <c r="H51" s="11">
        <f>H52</f>
        <v>0</v>
      </c>
      <c r="I51" s="11">
        <f>I52</f>
        <v>0</v>
      </c>
      <c r="J51" s="7"/>
      <c r="K51" s="11">
        <f aca="true" t="shared" si="15" ref="K51:R51">K52</f>
        <v>1000</v>
      </c>
      <c r="L51" s="11">
        <f t="shared" si="15"/>
        <v>1000</v>
      </c>
      <c r="M51" s="11">
        <f t="shared" si="15"/>
        <v>0</v>
      </c>
      <c r="N51" s="11">
        <f t="shared" si="15"/>
        <v>0</v>
      </c>
      <c r="O51" s="11">
        <f t="shared" si="15"/>
        <v>1000</v>
      </c>
      <c r="P51" s="11">
        <f t="shared" si="15"/>
        <v>1000</v>
      </c>
      <c r="Q51" s="11">
        <f t="shared" si="15"/>
        <v>0</v>
      </c>
      <c r="R51" s="11">
        <f t="shared" si="15"/>
        <v>0</v>
      </c>
    </row>
    <row r="52" spans="1:18" ht="25.5" customHeight="1">
      <c r="A52" s="20" t="s">
        <v>33</v>
      </c>
      <c r="B52" s="21"/>
      <c r="C52" s="21"/>
      <c r="D52" s="21"/>
      <c r="E52" s="13"/>
      <c r="F52" s="12">
        <f>G52</f>
        <v>1000</v>
      </c>
      <c r="G52" s="12">
        <v>1000</v>
      </c>
      <c r="H52" s="12">
        <v>0</v>
      </c>
      <c r="I52" s="12">
        <v>0</v>
      </c>
      <c r="J52" s="7"/>
      <c r="K52" s="12">
        <f>L52</f>
        <v>1000</v>
      </c>
      <c r="L52" s="12">
        <v>1000</v>
      </c>
      <c r="M52" s="12">
        <v>0</v>
      </c>
      <c r="N52" s="12">
        <v>0</v>
      </c>
      <c r="O52" s="12">
        <f>P52</f>
        <v>1000</v>
      </c>
      <c r="P52" s="12">
        <v>1000</v>
      </c>
      <c r="Q52" s="12">
        <v>0</v>
      </c>
      <c r="R52" s="12">
        <v>0</v>
      </c>
    </row>
    <row r="53" spans="1:19" ht="12.75">
      <c r="A53" s="33" t="s">
        <v>0</v>
      </c>
      <c r="B53" s="34"/>
      <c r="C53" s="34"/>
      <c r="D53" s="34"/>
      <c r="E53" s="35"/>
      <c r="F53" s="17">
        <f>F47+F15</f>
        <v>128942.87073</v>
      </c>
      <c r="G53" s="17">
        <f>G47+G15</f>
        <v>41442.57354</v>
      </c>
      <c r="H53" s="17">
        <f>H47+H15</f>
        <v>18013.89719</v>
      </c>
      <c r="I53" s="17">
        <f>I47+I15</f>
        <v>69486.4</v>
      </c>
      <c r="J53" s="8" t="e">
        <f>#REF!+#REF!+J15</f>
        <v>#REF!</v>
      </c>
      <c r="K53" s="17">
        <f aca="true" t="shared" si="16" ref="K53:R53">K47+K15</f>
        <v>91006.86869</v>
      </c>
      <c r="L53" s="17">
        <f t="shared" si="16"/>
        <v>7000</v>
      </c>
      <c r="M53" s="17">
        <f t="shared" si="16"/>
        <v>840.06869</v>
      </c>
      <c r="N53" s="17">
        <f t="shared" si="16"/>
        <v>83166.8</v>
      </c>
      <c r="O53" s="17">
        <f t="shared" si="16"/>
        <v>7000</v>
      </c>
      <c r="P53" s="17">
        <f t="shared" si="16"/>
        <v>7000</v>
      </c>
      <c r="Q53" s="17">
        <f t="shared" si="16"/>
        <v>0</v>
      </c>
      <c r="R53" s="17">
        <f t="shared" si="16"/>
        <v>0</v>
      </c>
      <c r="S53" s="1" t="s">
        <v>44</v>
      </c>
    </row>
  </sheetData>
  <sheetProtection/>
  <mergeCells count="53">
    <mergeCell ref="P13:R13"/>
    <mergeCell ref="A30:D30"/>
    <mergeCell ref="A50:D50"/>
    <mergeCell ref="A43:D43"/>
    <mergeCell ref="A17:D17"/>
    <mergeCell ref="A18:D18"/>
    <mergeCell ref="A19:D19"/>
    <mergeCell ref="A20:D20"/>
    <mergeCell ref="F12:I12"/>
    <mergeCell ref="A40:D40"/>
    <mergeCell ref="A24:D24"/>
    <mergeCell ref="A33:D33"/>
    <mergeCell ref="A26:D26"/>
    <mergeCell ref="A49:D49"/>
    <mergeCell ref="A31:D31"/>
    <mergeCell ref="A35:D35"/>
    <mergeCell ref="A37:D37"/>
    <mergeCell ref="A41:D41"/>
    <mergeCell ref="A39:D39"/>
    <mergeCell ref="A38:D38"/>
    <mergeCell ref="A45:D45"/>
    <mergeCell ref="A42:D42"/>
    <mergeCell ref="A44:D44"/>
    <mergeCell ref="O13:O14"/>
    <mergeCell ref="K12:N12"/>
    <mergeCell ref="O12:R12"/>
    <mergeCell ref="A53:E53"/>
    <mergeCell ref="A48:D48"/>
    <mergeCell ref="A52:D52"/>
    <mergeCell ref="A47:D47"/>
    <mergeCell ref="A23:D23"/>
    <mergeCell ref="A22:D22"/>
    <mergeCell ref="A51:D51"/>
    <mergeCell ref="A9:R9"/>
    <mergeCell ref="A34:D34"/>
    <mergeCell ref="A36:D36"/>
    <mergeCell ref="A25:D25"/>
    <mergeCell ref="A27:D27"/>
    <mergeCell ref="A28:D28"/>
    <mergeCell ref="A32:D32"/>
    <mergeCell ref="A10:R10"/>
    <mergeCell ref="K13:K14"/>
    <mergeCell ref="L13:N13"/>
    <mergeCell ref="A46:D46"/>
    <mergeCell ref="P4:R4"/>
    <mergeCell ref="P8:R8"/>
    <mergeCell ref="A29:D29"/>
    <mergeCell ref="A13:E14"/>
    <mergeCell ref="F13:F14"/>
    <mergeCell ref="G13:J13"/>
    <mergeCell ref="A15:E15"/>
    <mergeCell ref="A16:D16"/>
    <mergeCell ref="A21:D21"/>
  </mergeCells>
  <printOptions/>
  <pageMargins left="0.5118110236220472" right="0" top="0.5118110236220472" bottom="0.5118110236220472" header="0.5118110236220472" footer="0.5118110236220472"/>
  <pageSetup firstPageNumber="84" useFirstPageNumber="1"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2023-09-08T04:37:05Z</cp:lastPrinted>
  <dcterms:created xsi:type="dcterms:W3CDTF">1996-10-08T23:32:33Z</dcterms:created>
  <dcterms:modified xsi:type="dcterms:W3CDTF">2023-09-08T04:37:07Z</dcterms:modified>
  <cp:category/>
  <cp:version/>
  <cp:contentType/>
  <cp:contentStatus/>
</cp:coreProperties>
</file>