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рма 2" sheetId="1" r:id="rId1"/>
    <sheet name="форма 6" sheetId="2" r:id="rId2"/>
    <sheet name="Регистр" sheetId="3" r:id="rId3"/>
  </sheets>
  <definedNames>
    <definedName name="_xlnm.Print_Area" localSheetId="0">'форма 2'!$A$1:$G$40</definedName>
    <definedName name="_xlnm.Print_Area" localSheetId="1">'форма 6'!$A$1:$H$27</definedName>
  </definedNames>
  <calcPr fullCalcOnLoad="1"/>
</workbook>
</file>

<file path=xl/sharedStrings.xml><?xml version="1.0" encoding="utf-8"?>
<sst xmlns="http://schemas.openxmlformats.org/spreadsheetml/2006/main" count="154" uniqueCount="116">
  <si>
    <t>Наименование муниципальной программы</t>
  </si>
  <si>
    <t xml:space="preserve">Администратор муниципальной программы </t>
  </si>
  <si>
    <t>Исполнительно-распорядительный орган местного самоуправления – администрация города Горно-Алтайска</t>
  </si>
  <si>
    <t>Статус</t>
  </si>
  <si>
    <t>Муниципальная программа</t>
  </si>
  <si>
    <t>всего</t>
  </si>
  <si>
    <t>Наименование муниципальной программы, подпрограммы, основного мероприятия, мероприятия</t>
  </si>
  <si>
    <t>№ п/п</t>
  </si>
  <si>
    <t>1.1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</si>
  <si>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</si>
  <si>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</si>
  <si>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</si>
  <si>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</si>
  <si>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Источники финансирования</t>
  </si>
  <si>
    <t>Оценка расходов, тыс.рублей</t>
  </si>
  <si>
    <t>Отношение фактических расходов к оценке расходов, %</t>
  </si>
  <si>
    <t>Оценка расходов (согласно муниципальной программе), тыс.рублей</t>
  </si>
  <si>
    <t>Фактичесские расходы на отчетную дату</t>
  </si>
  <si>
    <t>Наименование целевого показателя</t>
  </si>
  <si>
    <t>Единица измерения</t>
  </si>
  <si>
    <t>план на текущий год</t>
  </si>
  <si>
    <t>Значение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</si>
  <si>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</si>
  <si>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</si>
  <si>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</si>
  <si>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значение на конец отчетного периода</t>
  </si>
  <si>
    <t>% к отчетному году</t>
  </si>
  <si>
    <t>ед.</t>
  </si>
  <si>
    <t>1.1.</t>
  </si>
  <si>
    <t>1.2.</t>
  </si>
  <si>
    <t>1.3.</t>
  </si>
  <si>
    <t>1.4.</t>
  </si>
  <si>
    <t>1.5.</t>
  </si>
  <si>
    <t>Отчет о достигнутых значениях целевых показателей муниципальной</t>
  </si>
  <si>
    <t>«Развитие экономического потенциала и предпринимательства в муниципальном образовании «Город Горно-Алтайск» на 2020-2025 годы»</t>
  </si>
  <si>
    <t>Муниципальная программа  "Развитие экономического потенциала и предпринимательства в муниципального образования «Город Горно-Алтайск» на 2020-2025 годы»</t>
  </si>
  <si>
    <t>«Развитие экономического потенциала и предпринимательства в муниципальном образовании 
«Город Горно-Алтайск» на 2020-2025 годы»</t>
  </si>
  <si>
    <t>Подпрограмма 1</t>
  </si>
  <si>
    <t>Развитие малого и среднего предпринимательства в муниципальном образовании "Город Горно-Алтайск" на 2020 - 2025 годы</t>
  </si>
  <si>
    <t xml:space="preserve">Поддержка малого и среднего предпринимательства
</t>
  </si>
  <si>
    <t>Основное мероприятие 1</t>
  </si>
  <si>
    <t>Основное мероприятие 2</t>
  </si>
  <si>
    <t>Улучшение условий ведения предпринимательской деятельности</t>
  </si>
  <si>
    <t>Подпрограмма 2</t>
  </si>
  <si>
    <t>Развитие внутреннего и въездного туризма в муниципальном образовании "Город Горно-Алтайск" на 2020 - 2025 годы</t>
  </si>
  <si>
    <t>1.2</t>
  </si>
  <si>
    <t>2</t>
  </si>
  <si>
    <t>2.1</t>
  </si>
  <si>
    <t>Развитие туризма</t>
  </si>
  <si>
    <t>Отчет о расходах на реализацию муниципальной программы</t>
  </si>
  <si>
    <t>средства бюджета муниципального образования «Город Горно-Алтайск»</t>
  </si>
  <si>
    <t>Численность занятых в сфере малого и среднего предпринимательства, включая индивидуальных предпринимателей муниципального образования</t>
  </si>
  <si>
    <t>Объем инвестиций в основной капитал (за исключением бюджетных средств) в расчете на душу населения по муниципальному образованию</t>
  </si>
  <si>
    <t>Общий туристский поток по муниципальному образованию</t>
  </si>
  <si>
    <t>Объем поступлений по налогам на совокупный доход в бюджет муниципального образования от СМСП муниципального образования</t>
  </si>
  <si>
    <t>Количество СМСП в расчете на 1 тыс. человек населения муниципального образования</t>
  </si>
  <si>
    <t>Оборот СМСП</t>
  </si>
  <si>
    <t>Количество СМСП муниципального образования, получивших поддержку</t>
  </si>
  <si>
    <t>Количество объектов муниципального имущества в Перечне</t>
  </si>
  <si>
    <t>Численность лиц, размещенных в коллективных средствах размещения</t>
  </si>
  <si>
    <t>Количество мероприятий, направленных на создание и развитие комфортной информационной туристской среды</t>
  </si>
  <si>
    <t>2.1.</t>
  </si>
  <si>
    <t>2.2.</t>
  </si>
  <si>
    <t>1. Подпрограмма "Развитие малого и среднего предпринимательства в муниципальном образовании "Город Горно-Алтайск" на 2020 - 2025 годы</t>
  </si>
  <si>
    <t>2. Подпрограмма  "Развитие внутреннего и въездного туризма в муниципальном образовании "Город Горно-Алтайск" на 2020 - 2025 годы"</t>
  </si>
  <si>
    <t>тыс. человек</t>
  </si>
  <si>
    <t>% выполнения</t>
  </si>
  <si>
    <t>А.С. Мискин</t>
  </si>
  <si>
    <t xml:space="preserve">Начальник Отдела экономики и трудовых отношений
Администрации горда Горно-Алтайска                                         </t>
  </si>
  <si>
    <t>УЧЕТНЫЙ РЕГИСТР</t>
  </si>
  <si>
    <t>для количественной оценки эффективности реализации</t>
  </si>
  <si>
    <t>муниципальной программы «Развитие экономического потенциала и предпринимательства</t>
  </si>
  <si>
    <t xml:space="preserve"> в муниципальном образовании «Город Горно-Алтайск» на 2020-2025 годы»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</si>
  <si>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</si>
  <si>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</si>
  <si>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</si>
  <si>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</t>
  </si>
  <si>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</si>
  <si>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</si>
  <si>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</si>
  <si>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её реализации</t>
  </si>
  <si>
    <t>Уровень фактического финансового обеспечения программы в отчетном году</t>
  </si>
  <si>
    <t>Доля полученных средств на мероприятия программы из прочих (за исключением средств бюджета муниципального образования «Город Горно-Алтайск»)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</si>
  <si>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над расходованием бюджетных средств)</t>
  </si>
  <si>
    <t>Качество и достоверность ежегодного отчета ответственных исполнителей программы о ходе её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</si>
  <si>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</si>
  <si>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</si>
  <si>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Наименование программы</t>
  </si>
  <si>
    <t>Период реализации</t>
  </si>
  <si>
    <t>Администратор</t>
  </si>
  <si>
    <t>Интегральный (итоговый) показатель оценки эффективности программы (Э)</t>
  </si>
  <si>
    <t>Качественная характеристика программы</t>
  </si>
  <si>
    <t>Примеча-ние</t>
  </si>
  <si>
    <t>«Развитие экономического потенциала и предпринимательства  в муниципальном образовании 
«Город Горно-Алтайск» на 2020-2025 годы»</t>
  </si>
  <si>
    <t>Эффективная</t>
  </si>
  <si>
    <t>Исполнительно-распорядительный орган местного самоуправления - администрация города Горно-Алтайска</t>
  </si>
  <si>
    <t>тыс. рублей</t>
  </si>
  <si>
    <t>Развитие экономического потенциала и предпринимательства в муниципальном образовании «Город Горно-Алтайск» на 2020-2020 годы»</t>
  </si>
  <si>
    <t xml:space="preserve">Начальник Отдела экономики и трудовых отношений Администрации горда Горно-Алтайска                                         </t>
  </si>
  <si>
    <t>за счет всех источников финансирования по состоянию 
на 01.01.2022 года</t>
  </si>
  <si>
    <t>программы по состоянию на 01.01.2022 года</t>
  </si>
  <si>
    <t>1.6.</t>
  </si>
  <si>
    <t>Количество самозанятых граждан</t>
  </si>
  <si>
    <t>Ежегодно перечень муниципального имущества, свободного от прав третьих лиц продолжает увеличиваться. Так в 2021 г. количество объектов муниципального имущества составило уже 39, что на 11,4 % или 4 ед. больше, чем в предыдущем году.</t>
  </si>
  <si>
    <t>Завершение работ по обновлению (установке) информационных щитов "Горно-Алтайск исторический";
Обновление информации по туризму на официальном портале МО "Город Горно-Алтайск";
Организация и проведение проектного семинара по благоустройству территорий малых городов;
Организация и проведение Ярмарки меда;
Организация и проведение Предновогодней ярмарки;
Содействие в установке геоточки на г. Туугая;
Содействие в разработке каталога изделий НХП "Народные промыслы Республики Алтай: от ремесла к искусству", в котором опубликована информация о 23 мастерах НХП г. Горно-Алтайска;
Содействие в разработке проекта «Пешеходно-туристическая тропа здоровья на горе Комсомольская», который стал один из победителей рейтингового голосования за выбор общественных территорий для благоустройства в рамках проекта "Формирование комфортной городской среды";
Инфомирование на постоянной основе предприятий тур.индустрии о мерах поддержки, изменений в закокодательстве и др., связанное с развитием туризма;
Содействие предприятиям тур.индустрии в получение поддержки (анализ бизнес-проектов, дача заключений, гарантийных писем). В 2021 г. поддержано 4 бизнес-проекта (3  получили поддержку через Минприроды Республики Алтай и Фонд Президентских грантов в виде субсидий);
Открытие зимнего сезона для детей с ОВЗ "Лыжи мечты";
Содействие открытия проката горнолыжного и сноубордического снаряжения на г. Туугая (1 кв. 2021 г.).</t>
  </si>
  <si>
    <t>01.01.2021г. - 31.12.2021 г.</t>
  </si>
  <si>
    <t>на 01 января 2022 года</t>
  </si>
  <si>
    <t xml:space="preserve">В качестве самозанятых зарегистрировано 1523 чел. (31,1 % от общего количества зарегистрированных самозанятых в Республике Алтай), в 2020 году эта цифра составляла 504 чел. При этом 93,6 %  (1425 ед.)  самозанятых – это физические лица, которые раньше не осуществляли предпринимательскую деятельность. </t>
  </si>
  <si>
    <t>Объем поступлений по налогам на совокупный доход в 2021 г. составил 283,2 млн. рублей, что на 39,4 % больше, чем в 2020 г. (203,1 млн. рублей - 2020 г.). Значительная доля поступлений увеличилась  по УСН (темп прироста 48,3 % или на 86,9 млн. рублей).</t>
  </si>
  <si>
    <t>После снятия ограничительных мер (которые действовали с апреля по июль 2020 г.), связанных с распространением коронавирусной инфекцией,  деятельность КСР стабилизировалась. Также в 2021 году возобновила деятельность гостиница "Зимородок", и было открыто 3 новых КСР (Grand отель, хостел "Хостел", хостел "Игман").</t>
  </si>
  <si>
    <t>Отклонение показателя связано с ростом спроса на внутренний туризм.</t>
  </si>
  <si>
    <t>Объем инвестиций в основной капитал за 2021 г. составил – 3116,352  млн. руб. 
Из них инвестиции в основной капитал:
- за счет бюджетных средств – 1 713,093 млн. руб. (82,8 % к 2020 г. в текущих ценах);
- за счет внебюджетных источников – 1 403,259 (129,2 % к 2020 г. в текущих ценах).</t>
  </si>
  <si>
    <t>Причинами отклонения от плановых значений является сложная экономическая ситуация, связанная с неблагоприятной санэпид обстановкой, вызванной распространением коронавирусной инфекции, наложившая ограничительные меры на бизнес с 2020 г., что привело к закрытию многих СМСП в 2020 г.
В Горно-Алтайске в 2021 г. по сравнению с 2020 г. ситуация несколько стабилизировалась, показатели приблизились к допандемийному уровню: Согласно данным УФНС России по РА в 2021 г. в Единый реестр субъектов малого и среднего предпринимательства (далее – ЕРМСП) включено 2850 СМСП г. Горно-Алтайска, что выше уровня аналогичного периода предшествующего года на 3 % или 83 ед.</t>
  </si>
  <si>
    <t>Оборот организаций малого и среднего предпринимательства  составил 24459,92 млн. рублей, что превышает показатель соответствующего периода прошлого года на 29,3 % (на 01.01.2022 г. – 18917,4 млн. рублей). Увеличение произошло в таких отраслях как: обрабатывающие производства (на 38,2 %), оптовая и розничная торговля (на 26,7 %), обеспечение эл.энергией, газом и паром (на 55,4 %), деятельность гостиниц и предприятий общественного питания (242,6 %), деятельность в области информации и связи (на 411,6 %), деятельность по операциям с недвижимым имуществом (на 19,4 %), транспортировка и хранение (на 23,8 %).</t>
  </si>
  <si>
    <t>В рамках имущественной поддержки 3 муниципальных объекта предоставлено во владение, пользование СМСП. 
Предоставлены субсидии на возмещение части затрат, связанных с приобретением оборудования 3 субъектам МСП на общую сумму 2 млн. рублей. Основными направлениями поддержки стали: строительство, общественное питание, организация сбора и утилизации отходов.</t>
  </si>
  <si>
    <t>Численность занятых в сфере МСП в 2022 г. составила 12,013 тыс. человек, что превышает показатель соответствующего периода прошлого года на 15,8 % (10,374 тыс. человек - 2020 г.).
Увеличение численности произошло практически во всех отраслях: строительство (на 18,9 %); транспортировка и хранение (на 29,8 %); деятельность финансовая и страховая (на 7,7 %); обрабатывающие производства (на 2,4 %), оптовая и розничная торговля (на 1,5 %), деятельность гостиниц и предприятий общественного питания (4,8 %), деятельность в области информации и связи (на 0,4 %), образование (на 6,6 %); деятельность профессиональная, научная и техническая (на 7,2 %).
Также значительно возросло количество самозанятых граждан (с 504 чел. в 2020 г. до 1523 чел. в 2021 г.).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</si>
</sst>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  <numFmt numFmtId="195" formatCode="0.00_ ;\-0.00\ "/>
    <numFmt numFmtId="196" formatCode="0.00_ ;[Red]\-0.00\ 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87" fontId="0" fillId="0" borderId="11" xfId="61" applyFont="1" applyBorder="1" applyAlignment="1">
      <alignment horizontal="center" vertical="center"/>
    </xf>
    <xf numFmtId="187" fontId="1" fillId="0" borderId="11" xfId="6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3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87" fontId="3" fillId="0" borderId="11" xfId="61" applyFont="1" applyBorder="1" applyAlignment="1">
      <alignment horizontal="left" vertical="center" wrapText="1"/>
    </xf>
    <xf numFmtId="192" fontId="3" fillId="0" borderId="11" xfId="61" applyNumberFormat="1" applyFont="1" applyBorder="1" applyAlignment="1">
      <alignment horizontal="center" vertical="center"/>
    </xf>
    <xf numFmtId="192" fontId="3" fillId="0" borderId="11" xfId="61" applyNumberFormat="1" applyFont="1" applyBorder="1" applyAlignment="1">
      <alignment horizontal="center" vertical="center" wrapText="1"/>
    </xf>
    <xf numFmtId="187" fontId="3" fillId="0" borderId="11" xfId="6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61" applyNumberFormat="1" applyFont="1" applyFill="1" applyBorder="1" applyAlignment="1">
      <alignment horizontal="center" vertical="center" wrapText="1"/>
    </xf>
    <xf numFmtId="187" fontId="3" fillId="0" borderId="11" xfId="61" applyFont="1" applyBorder="1" applyAlignment="1">
      <alignment horizontal="center" vertical="center" wrapText="1"/>
    </xf>
    <xf numFmtId="187" fontId="3" fillId="0" borderId="11" xfId="6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92" fontId="3" fillId="0" borderId="11" xfId="61" applyNumberFormat="1" applyFont="1" applyFill="1" applyBorder="1" applyAlignment="1">
      <alignment horizontal="center" vertical="center"/>
    </xf>
    <xf numFmtId="0" fontId="3" fillId="0" borderId="11" xfId="61" applyNumberFormat="1" applyFont="1" applyBorder="1" applyAlignment="1">
      <alignment horizontal="left" vertical="center" wrapText="1"/>
    </xf>
    <xf numFmtId="49" fontId="3" fillId="0" borderId="11" xfId="61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187" fontId="3" fillId="0" borderId="11" xfId="61" applyNumberFormat="1" applyFont="1" applyBorder="1" applyAlignment="1">
      <alignment/>
    </xf>
    <xf numFmtId="187" fontId="3" fillId="0" borderId="11" xfId="61" applyNumberFormat="1" applyFont="1" applyFill="1" applyBorder="1" applyAlignment="1">
      <alignment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0" xfId="6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2" fontId="3" fillId="0" borderId="11" xfId="61" applyNumberFormat="1" applyFont="1" applyFill="1" applyBorder="1" applyAlignment="1">
      <alignment horizontal="center" vertical="center"/>
    </xf>
    <xf numFmtId="2" fontId="3" fillId="0" borderId="12" xfId="61" applyNumberFormat="1" applyFont="1" applyFill="1" applyBorder="1" applyAlignment="1">
      <alignment horizontal="center" vertical="center"/>
    </xf>
    <xf numFmtId="2" fontId="8" fillId="0" borderId="11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11" xfId="53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85" zoomScaleNormal="80" zoomScaleSheetLayoutView="85" zoomScalePageLayoutView="0" workbookViewId="0" topLeftCell="A7">
      <selection activeCell="O31" sqref="O31"/>
    </sheetView>
  </sheetViews>
  <sheetFormatPr defaultColWidth="9.140625" defaultRowHeight="12.75"/>
  <cols>
    <col min="1" max="1" width="5.57421875" style="2" customWidth="1"/>
    <col min="2" max="2" width="15.00390625" style="4" customWidth="1"/>
    <col min="3" max="3" width="41.57421875" style="4" customWidth="1"/>
    <col min="4" max="4" width="58.8515625" style="4" customWidth="1"/>
    <col min="5" max="5" width="22.421875" style="5" customWidth="1"/>
    <col min="6" max="6" width="23.7109375" style="5" customWidth="1"/>
    <col min="7" max="7" width="23.28125" style="5" customWidth="1"/>
    <col min="8" max="11" width="9.140625" style="1" customWidth="1"/>
  </cols>
  <sheetData>
    <row r="1" spans="1:7" ht="15">
      <c r="A1" s="2"/>
      <c r="B1" s="55" t="s">
        <v>49</v>
      </c>
      <c r="C1" s="55"/>
      <c r="D1" s="55"/>
      <c r="E1" s="55"/>
      <c r="F1" s="55"/>
      <c r="G1" s="55"/>
    </row>
    <row r="2" spans="1:7" ht="29.25" customHeight="1">
      <c r="A2" s="2"/>
      <c r="B2" s="56" t="s">
        <v>99</v>
      </c>
      <c r="C2" s="55"/>
      <c r="D2" s="55"/>
      <c r="E2" s="55"/>
      <c r="F2" s="55"/>
      <c r="G2" s="55"/>
    </row>
    <row r="4" spans="1:7" ht="20.25" customHeight="1">
      <c r="A4" s="2"/>
      <c r="B4" s="3" t="s">
        <v>0</v>
      </c>
      <c r="C4" s="4"/>
      <c r="D4" s="52" t="s">
        <v>34</v>
      </c>
      <c r="E4" s="52"/>
      <c r="F4" s="52"/>
      <c r="G4" s="52"/>
    </row>
    <row r="5" spans="1:7" ht="18" customHeight="1">
      <c r="A5" s="2"/>
      <c r="B5" s="3" t="s">
        <v>1</v>
      </c>
      <c r="C5" s="4"/>
      <c r="D5" s="52" t="s">
        <v>2</v>
      </c>
      <c r="E5" s="52"/>
      <c r="F5" s="52"/>
      <c r="G5" s="52"/>
    </row>
    <row r="6" ht="13.5" thickBot="1"/>
    <row r="7" spans="1:8" ht="60.75" customHeight="1" thickBot="1">
      <c r="A7" s="53" t="s">
        <v>7</v>
      </c>
      <c r="B7" s="57" t="s">
        <v>3</v>
      </c>
      <c r="C7" s="57" t="s">
        <v>6</v>
      </c>
      <c r="D7" s="57" t="s">
        <v>13</v>
      </c>
      <c r="E7" s="50" t="s">
        <v>14</v>
      </c>
      <c r="F7" s="50"/>
      <c r="G7" s="57" t="s">
        <v>15</v>
      </c>
      <c r="H7" s="1"/>
    </row>
    <row r="8" spans="1:7" ht="51.75" thickBot="1">
      <c r="A8" s="53"/>
      <c r="B8" s="58"/>
      <c r="C8" s="58"/>
      <c r="D8" s="58"/>
      <c r="E8" s="7" t="s">
        <v>16</v>
      </c>
      <c r="F8" s="7" t="s">
        <v>17</v>
      </c>
      <c r="G8" s="58"/>
    </row>
    <row r="9" spans="1:8" ht="17.25" customHeight="1" thickBot="1">
      <c r="A9" s="54"/>
      <c r="B9" s="51" t="s">
        <v>4</v>
      </c>
      <c r="C9" s="51" t="s">
        <v>97</v>
      </c>
      <c r="D9" s="11" t="s">
        <v>5</v>
      </c>
      <c r="E9" s="10">
        <f>E10+E11+E12+E13</f>
        <v>2050</v>
      </c>
      <c r="F9" s="10">
        <f>F10+F11+F12+F13</f>
        <v>2022.128</v>
      </c>
      <c r="G9" s="10">
        <f>F9*100/E9</f>
        <v>98.64039024390243</v>
      </c>
      <c r="H9" s="1"/>
    </row>
    <row r="10" spans="1:8" ht="25.5" customHeight="1" thickBot="1">
      <c r="A10" s="54"/>
      <c r="B10" s="51"/>
      <c r="C10" s="51"/>
      <c r="D10" s="8" t="s">
        <v>50</v>
      </c>
      <c r="E10" s="9">
        <f>E15+E30</f>
        <v>2050</v>
      </c>
      <c r="F10" s="9">
        <f>F15+F30</f>
        <v>2022.128</v>
      </c>
      <c r="G10" s="10">
        <f>F10*100/E10</f>
        <v>98.64039024390243</v>
      </c>
      <c r="H10" s="1"/>
    </row>
    <row r="11" spans="1:8" ht="26.25" thickBot="1">
      <c r="A11" s="54"/>
      <c r="B11" s="51"/>
      <c r="C11" s="51"/>
      <c r="D11" s="8" t="s">
        <v>10</v>
      </c>
      <c r="E11" s="9">
        <f>E21</f>
        <v>0</v>
      </c>
      <c r="F11" s="9">
        <f>F21</f>
        <v>0</v>
      </c>
      <c r="G11" s="9">
        <v>0</v>
      </c>
      <c r="H11" s="1"/>
    </row>
    <row r="12" spans="1:8" ht="15.75" customHeight="1" thickBot="1">
      <c r="A12" s="54"/>
      <c r="B12" s="51"/>
      <c r="C12" s="51"/>
      <c r="D12" s="8" t="s">
        <v>11</v>
      </c>
      <c r="E12" s="9">
        <f>E22</f>
        <v>0</v>
      </c>
      <c r="F12" s="9">
        <f>F22</f>
        <v>0</v>
      </c>
      <c r="G12" s="9">
        <v>0</v>
      </c>
      <c r="H12" s="1"/>
    </row>
    <row r="13" spans="1:8" ht="18" customHeight="1" thickBot="1">
      <c r="A13" s="54"/>
      <c r="B13" s="51"/>
      <c r="C13" s="51"/>
      <c r="D13" s="8" t="s">
        <v>12</v>
      </c>
      <c r="E13" s="9">
        <v>0</v>
      </c>
      <c r="F13" s="9">
        <f>F18</f>
        <v>0</v>
      </c>
      <c r="G13" s="9">
        <v>0</v>
      </c>
      <c r="H13" s="1"/>
    </row>
    <row r="14" spans="1:8" ht="25.5" customHeight="1" thickBot="1">
      <c r="A14" s="54">
        <v>1</v>
      </c>
      <c r="B14" s="51" t="s">
        <v>37</v>
      </c>
      <c r="C14" s="51" t="s">
        <v>38</v>
      </c>
      <c r="D14" s="11" t="s">
        <v>5</v>
      </c>
      <c r="E14" s="10">
        <f>E15+E16+E17+E18</f>
        <v>2020</v>
      </c>
      <c r="F14" s="10">
        <f>F15+F16+F17+F18</f>
        <v>2015.864</v>
      </c>
      <c r="G14" s="10">
        <f>F14*100/E14</f>
        <v>99.79524752475247</v>
      </c>
      <c r="H14" s="1"/>
    </row>
    <row r="15" spans="1:8" ht="25.5" customHeight="1" thickBot="1">
      <c r="A15" s="54"/>
      <c r="B15" s="51"/>
      <c r="C15" s="51"/>
      <c r="D15" s="8" t="s">
        <v>50</v>
      </c>
      <c r="E15" s="9">
        <f>E20+E25</f>
        <v>2020</v>
      </c>
      <c r="F15" s="9">
        <f>F20+F25</f>
        <v>2015.864</v>
      </c>
      <c r="G15" s="10">
        <f>F15*100/E15</f>
        <v>99.79524752475247</v>
      </c>
      <c r="H15" s="12"/>
    </row>
    <row r="16" spans="1:8" ht="25.5" customHeight="1" thickBot="1">
      <c r="A16" s="54"/>
      <c r="B16" s="51"/>
      <c r="C16" s="51"/>
      <c r="D16" s="8" t="s">
        <v>10</v>
      </c>
      <c r="E16" s="9">
        <f aca="true" t="shared" si="0" ref="E16:G17">E21</f>
        <v>0</v>
      </c>
      <c r="F16" s="9">
        <f t="shared" si="0"/>
        <v>0</v>
      </c>
      <c r="G16" s="9">
        <f t="shared" si="0"/>
        <v>0</v>
      </c>
      <c r="H16" s="1"/>
    </row>
    <row r="17" spans="1:7" ht="25.5" customHeight="1" thickBot="1">
      <c r="A17" s="54"/>
      <c r="B17" s="51"/>
      <c r="C17" s="51"/>
      <c r="D17" s="8" t="s">
        <v>11</v>
      </c>
      <c r="E17" s="9">
        <f t="shared" si="0"/>
        <v>0</v>
      </c>
      <c r="F17" s="9">
        <f t="shared" si="0"/>
        <v>0</v>
      </c>
      <c r="G17" s="9">
        <f t="shared" si="0"/>
        <v>0</v>
      </c>
    </row>
    <row r="18" spans="1:7" ht="20.25" customHeight="1" thickBot="1">
      <c r="A18" s="54"/>
      <c r="B18" s="51"/>
      <c r="C18" s="51"/>
      <c r="D18" s="8" t="s">
        <v>12</v>
      </c>
      <c r="E18" s="9">
        <v>0</v>
      </c>
      <c r="F18" s="9">
        <v>0</v>
      </c>
      <c r="G18" s="9">
        <v>0</v>
      </c>
    </row>
    <row r="19" spans="1:7" ht="17.25" customHeight="1" thickBot="1">
      <c r="A19" s="54" t="s">
        <v>8</v>
      </c>
      <c r="B19" s="50" t="s">
        <v>40</v>
      </c>
      <c r="C19" s="51" t="s">
        <v>39</v>
      </c>
      <c r="D19" s="11" t="s">
        <v>5</v>
      </c>
      <c r="E19" s="10">
        <f>E20+E21+E22+E23</f>
        <v>2000</v>
      </c>
      <c r="F19" s="10">
        <f>SUM(F20:F23)</f>
        <v>2000</v>
      </c>
      <c r="G19" s="10">
        <f aca="true" t="shared" si="1" ref="G19:G35">F19*100/E19</f>
        <v>100</v>
      </c>
    </row>
    <row r="20" spans="1:7" ht="25.5" customHeight="1" thickBot="1">
      <c r="A20" s="54"/>
      <c r="B20" s="50"/>
      <c r="C20" s="51"/>
      <c r="D20" s="8" t="s">
        <v>50</v>
      </c>
      <c r="E20" s="9">
        <v>2000</v>
      </c>
      <c r="F20" s="9">
        <v>2000</v>
      </c>
      <c r="G20" s="9">
        <f t="shared" si="1"/>
        <v>100</v>
      </c>
    </row>
    <row r="21" spans="1:7" ht="25.5" customHeight="1" thickBot="1">
      <c r="A21" s="54"/>
      <c r="B21" s="50"/>
      <c r="C21" s="51"/>
      <c r="D21" s="8" t="s">
        <v>10</v>
      </c>
      <c r="E21" s="9">
        <v>0</v>
      </c>
      <c r="F21" s="9">
        <v>0</v>
      </c>
      <c r="G21" s="9">
        <v>0</v>
      </c>
    </row>
    <row r="22" spans="1:7" ht="18.75" customHeight="1" thickBot="1">
      <c r="A22" s="54"/>
      <c r="B22" s="50"/>
      <c r="C22" s="51"/>
      <c r="D22" s="8" t="s">
        <v>11</v>
      </c>
      <c r="E22" s="9">
        <v>0</v>
      </c>
      <c r="F22" s="9">
        <v>0</v>
      </c>
      <c r="G22" s="9">
        <v>0</v>
      </c>
    </row>
    <row r="23" spans="1:7" ht="16.5" customHeight="1" thickBot="1">
      <c r="A23" s="54"/>
      <c r="B23" s="50"/>
      <c r="C23" s="51"/>
      <c r="D23" s="8" t="s">
        <v>12</v>
      </c>
      <c r="E23" s="9">
        <v>0</v>
      </c>
      <c r="F23" s="9">
        <v>0</v>
      </c>
      <c r="G23" s="9">
        <v>0</v>
      </c>
    </row>
    <row r="24" spans="1:7" ht="13.5" thickBot="1">
      <c r="A24" s="54" t="s">
        <v>45</v>
      </c>
      <c r="B24" s="50" t="s">
        <v>41</v>
      </c>
      <c r="C24" s="51" t="s">
        <v>42</v>
      </c>
      <c r="D24" s="11" t="s">
        <v>5</v>
      </c>
      <c r="E24" s="10">
        <f>E25+E26+E27+E28</f>
        <v>20</v>
      </c>
      <c r="F24" s="10">
        <f>SUM(F25:F28)</f>
        <v>15.864</v>
      </c>
      <c r="G24" s="10">
        <f t="shared" si="1"/>
        <v>79.32000000000001</v>
      </c>
    </row>
    <row r="25" spans="1:7" ht="26.25" thickBot="1">
      <c r="A25" s="54"/>
      <c r="B25" s="50"/>
      <c r="C25" s="51"/>
      <c r="D25" s="8" t="s">
        <v>50</v>
      </c>
      <c r="E25" s="9">
        <v>20</v>
      </c>
      <c r="F25" s="9">
        <v>15.864</v>
      </c>
      <c r="G25" s="10">
        <f t="shared" si="1"/>
        <v>79.32000000000001</v>
      </c>
    </row>
    <row r="26" spans="1:7" ht="26.25" thickBot="1">
      <c r="A26" s="54"/>
      <c r="B26" s="50"/>
      <c r="C26" s="51"/>
      <c r="D26" s="8" t="s">
        <v>10</v>
      </c>
      <c r="E26" s="9">
        <v>0</v>
      </c>
      <c r="F26" s="9">
        <v>0</v>
      </c>
      <c r="G26" s="9">
        <v>0</v>
      </c>
    </row>
    <row r="27" spans="1:7" ht="16.5" customHeight="1" thickBot="1">
      <c r="A27" s="54"/>
      <c r="B27" s="50"/>
      <c r="C27" s="51"/>
      <c r="D27" s="8" t="s">
        <v>11</v>
      </c>
      <c r="E27" s="9">
        <v>0</v>
      </c>
      <c r="F27" s="9">
        <v>0</v>
      </c>
      <c r="G27" s="9">
        <v>0</v>
      </c>
    </row>
    <row r="28" spans="1:7" ht="13.5" thickBot="1">
      <c r="A28" s="54"/>
      <c r="B28" s="50"/>
      <c r="C28" s="51"/>
      <c r="D28" s="8" t="s">
        <v>12</v>
      </c>
      <c r="E28" s="9">
        <v>0</v>
      </c>
      <c r="F28" s="9">
        <v>0</v>
      </c>
      <c r="G28" s="9">
        <v>0</v>
      </c>
    </row>
    <row r="29" spans="1:7" ht="13.5" customHeight="1" thickBot="1">
      <c r="A29" s="54" t="s">
        <v>46</v>
      </c>
      <c r="B29" s="51" t="s">
        <v>43</v>
      </c>
      <c r="C29" s="51" t="s">
        <v>44</v>
      </c>
      <c r="D29" s="11" t="s">
        <v>5</v>
      </c>
      <c r="E29" s="10">
        <f>E30+E31+E32+E33</f>
        <v>30</v>
      </c>
      <c r="F29" s="10">
        <f>SUM(F30:F33)</f>
        <v>6.264</v>
      </c>
      <c r="G29" s="10">
        <f t="shared" si="1"/>
        <v>20.88</v>
      </c>
    </row>
    <row r="30" spans="1:7" ht="13.5" thickBot="1">
      <c r="A30" s="54"/>
      <c r="B30" s="51"/>
      <c r="C30" s="51"/>
      <c r="D30" s="8" t="s">
        <v>9</v>
      </c>
      <c r="E30" s="9">
        <f>E35</f>
        <v>30</v>
      </c>
      <c r="F30" s="9">
        <f>F35</f>
        <v>6.264</v>
      </c>
      <c r="G30" s="9">
        <f t="shared" si="1"/>
        <v>20.88</v>
      </c>
    </row>
    <row r="31" spans="1:7" ht="26.25" thickBot="1">
      <c r="A31" s="54"/>
      <c r="B31" s="51"/>
      <c r="C31" s="51"/>
      <c r="D31" s="8" t="s">
        <v>10</v>
      </c>
      <c r="E31" s="9">
        <v>0</v>
      </c>
      <c r="F31" s="9">
        <v>0</v>
      </c>
      <c r="G31" s="9">
        <v>0</v>
      </c>
    </row>
    <row r="32" spans="1:7" ht="17.25" customHeight="1" thickBot="1">
      <c r="A32" s="54"/>
      <c r="B32" s="51"/>
      <c r="C32" s="51"/>
      <c r="D32" s="8" t="s">
        <v>11</v>
      </c>
      <c r="E32" s="9">
        <v>0</v>
      </c>
      <c r="F32" s="9">
        <v>0</v>
      </c>
      <c r="G32" s="9">
        <v>0</v>
      </c>
    </row>
    <row r="33" spans="1:11" ht="13.5" thickBot="1">
      <c r="A33" s="54"/>
      <c r="B33" s="51"/>
      <c r="C33" s="51"/>
      <c r="D33" s="8" t="s">
        <v>12</v>
      </c>
      <c r="E33" s="9">
        <v>0</v>
      </c>
      <c r="F33" s="9">
        <v>0</v>
      </c>
      <c r="G33" s="9">
        <v>0</v>
      </c>
      <c r="H33"/>
      <c r="I33"/>
      <c r="J33"/>
      <c r="K33"/>
    </row>
    <row r="34" spans="1:11" ht="13.5" customHeight="1" thickBot="1">
      <c r="A34" s="54" t="s">
        <v>47</v>
      </c>
      <c r="B34" s="50" t="s">
        <v>40</v>
      </c>
      <c r="C34" s="51" t="s">
        <v>48</v>
      </c>
      <c r="D34" s="11" t="s">
        <v>5</v>
      </c>
      <c r="E34" s="10">
        <f>E35+E36+E37+E38</f>
        <v>30</v>
      </c>
      <c r="F34" s="10">
        <f>SUM(F35:F38)</f>
        <v>6.264</v>
      </c>
      <c r="G34" s="10">
        <f t="shared" si="1"/>
        <v>20.88</v>
      </c>
      <c r="H34"/>
      <c r="I34"/>
      <c r="J34"/>
      <c r="K34"/>
    </row>
    <row r="35" spans="1:11" ht="26.25" thickBot="1">
      <c r="A35" s="54"/>
      <c r="B35" s="50"/>
      <c r="C35" s="51"/>
      <c r="D35" s="8" t="s">
        <v>50</v>
      </c>
      <c r="E35" s="9">
        <v>30</v>
      </c>
      <c r="F35" s="9">
        <v>6.264</v>
      </c>
      <c r="G35" s="9">
        <f t="shared" si="1"/>
        <v>20.88</v>
      </c>
      <c r="H35"/>
      <c r="I35"/>
      <c r="J35"/>
      <c r="K35"/>
    </row>
    <row r="36" spans="1:11" ht="26.25" thickBot="1">
      <c r="A36" s="54"/>
      <c r="B36" s="50"/>
      <c r="C36" s="51"/>
      <c r="D36" s="8" t="s">
        <v>10</v>
      </c>
      <c r="E36" s="9">
        <v>0</v>
      </c>
      <c r="F36" s="9">
        <v>0</v>
      </c>
      <c r="G36" s="9">
        <v>0</v>
      </c>
      <c r="H36"/>
      <c r="I36"/>
      <c r="J36"/>
      <c r="K36"/>
    </row>
    <row r="37" spans="1:11" ht="18" customHeight="1" thickBot="1">
      <c r="A37" s="54"/>
      <c r="B37" s="50"/>
      <c r="C37" s="51"/>
      <c r="D37" s="8" t="s">
        <v>11</v>
      </c>
      <c r="E37" s="9">
        <v>0</v>
      </c>
      <c r="F37" s="9">
        <v>0</v>
      </c>
      <c r="G37" s="9">
        <v>0</v>
      </c>
      <c r="H37"/>
      <c r="I37"/>
      <c r="J37"/>
      <c r="K37"/>
    </row>
    <row r="38" spans="1:11" ht="13.5" thickBot="1">
      <c r="A38" s="54"/>
      <c r="B38" s="50"/>
      <c r="C38" s="51"/>
      <c r="D38" s="8" t="s">
        <v>12</v>
      </c>
      <c r="E38" s="9">
        <v>0</v>
      </c>
      <c r="F38" s="9">
        <v>0</v>
      </c>
      <c r="G38" s="9">
        <v>0</v>
      </c>
      <c r="H38"/>
      <c r="I38"/>
      <c r="J38"/>
      <c r="K38"/>
    </row>
    <row r="40" spans="4:7" ht="54" customHeight="1">
      <c r="D40" s="49" t="s">
        <v>68</v>
      </c>
      <c r="E40" s="49"/>
      <c r="G40" s="30" t="s">
        <v>67</v>
      </c>
    </row>
  </sheetData>
  <sheetProtection/>
  <mergeCells count="29">
    <mergeCell ref="A34:A38"/>
    <mergeCell ref="B34:B38"/>
    <mergeCell ref="C34:C38"/>
    <mergeCell ref="A24:A28"/>
    <mergeCell ref="B24:B28"/>
    <mergeCell ref="C24:C28"/>
    <mergeCell ref="A29:A33"/>
    <mergeCell ref="B29:B33"/>
    <mergeCell ref="C29:C33"/>
    <mergeCell ref="B14:B18"/>
    <mergeCell ref="C14:C18"/>
    <mergeCell ref="B1:G1"/>
    <mergeCell ref="B2:G2"/>
    <mergeCell ref="E7:F7"/>
    <mergeCell ref="C9:C13"/>
    <mergeCell ref="B7:B8"/>
    <mergeCell ref="C7:C8"/>
    <mergeCell ref="D7:D8"/>
    <mergeCell ref="G7:G8"/>
    <mergeCell ref="D40:E40"/>
    <mergeCell ref="B19:B23"/>
    <mergeCell ref="C19:C23"/>
    <mergeCell ref="D4:G4"/>
    <mergeCell ref="D5:G5"/>
    <mergeCell ref="A7:A8"/>
    <mergeCell ref="A9:A13"/>
    <mergeCell ref="A14:A18"/>
    <mergeCell ref="B9:B13"/>
    <mergeCell ref="A19:A23"/>
  </mergeCells>
  <printOptions horizontalCentered="1"/>
  <pageMargins left="0.9055118110236221" right="0.9055118110236221" top="0.3937007874015748" bottom="0.31496062992125984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80" zoomScaleSheetLayoutView="80" zoomScalePageLayoutView="0" workbookViewId="0" topLeftCell="A1">
      <selection activeCell="E13" sqref="E13"/>
    </sheetView>
  </sheetViews>
  <sheetFormatPr defaultColWidth="9.140625" defaultRowHeight="12.75"/>
  <cols>
    <col min="1" max="1" width="7.421875" style="2" customWidth="1"/>
    <col min="2" max="2" width="42.7109375" style="4" customWidth="1"/>
    <col min="3" max="3" width="14.57421875" style="4" customWidth="1"/>
    <col min="4" max="4" width="14.421875" style="4" customWidth="1"/>
    <col min="5" max="5" width="17.7109375" style="5" customWidth="1"/>
    <col min="6" max="6" width="13.28125" style="5" customWidth="1"/>
    <col min="7" max="7" width="14.421875" style="5" customWidth="1"/>
    <col min="8" max="8" width="63.421875" style="5" customWidth="1"/>
    <col min="9" max="12" width="9.140625" style="1" customWidth="1"/>
    <col min="13" max="13" width="20.00390625" style="0" customWidth="1"/>
    <col min="14" max="14" width="50.28125" style="0" customWidth="1"/>
  </cols>
  <sheetData>
    <row r="1" ht="12.75">
      <c r="H1" s="6"/>
    </row>
    <row r="2" spans="1:8" ht="15.75">
      <c r="A2" s="14"/>
      <c r="B2" s="68" t="s">
        <v>33</v>
      </c>
      <c r="C2" s="68"/>
      <c r="D2" s="68"/>
      <c r="E2" s="68"/>
      <c r="F2" s="68"/>
      <c r="G2" s="68"/>
      <c r="H2" s="68"/>
    </row>
    <row r="3" spans="1:8" ht="15.75">
      <c r="A3" s="14"/>
      <c r="B3" s="68" t="s">
        <v>100</v>
      </c>
      <c r="C3" s="68"/>
      <c r="D3" s="68"/>
      <c r="E3" s="68"/>
      <c r="F3" s="68"/>
      <c r="G3" s="68"/>
      <c r="H3" s="68"/>
    </row>
    <row r="4" spans="1:8" ht="15">
      <c r="A4" s="14"/>
      <c r="B4" s="15"/>
      <c r="C4" s="15"/>
      <c r="D4" s="15"/>
      <c r="E4" s="16"/>
      <c r="F4" s="16"/>
      <c r="G4" s="16"/>
      <c r="H4" s="16"/>
    </row>
    <row r="5" spans="1:8" ht="29.25" customHeight="1">
      <c r="A5" s="14"/>
      <c r="B5" s="26" t="s">
        <v>0</v>
      </c>
      <c r="C5" s="15"/>
      <c r="D5" s="63" t="s">
        <v>36</v>
      </c>
      <c r="E5" s="63"/>
      <c r="F5" s="63"/>
      <c r="G5" s="63"/>
      <c r="H5" s="63"/>
    </row>
    <row r="6" spans="1:8" ht="22.5" customHeight="1">
      <c r="A6" s="14"/>
      <c r="B6" s="26" t="s">
        <v>1</v>
      </c>
      <c r="C6" s="15"/>
      <c r="D6" s="63" t="s">
        <v>2</v>
      </c>
      <c r="E6" s="63"/>
      <c r="F6" s="63"/>
      <c r="G6" s="63"/>
      <c r="H6" s="63"/>
    </row>
    <row r="7" spans="1:8" ht="15.75" thickBot="1">
      <c r="A7" s="14"/>
      <c r="B7" s="15"/>
      <c r="C7" s="15"/>
      <c r="D7" s="15"/>
      <c r="E7" s="16"/>
      <c r="F7" s="16"/>
      <c r="G7" s="16"/>
      <c r="H7" s="16"/>
    </row>
    <row r="8" spans="1:8" ht="17.25" customHeight="1" thickBot="1">
      <c r="A8" s="60" t="s">
        <v>7</v>
      </c>
      <c r="B8" s="60" t="s">
        <v>18</v>
      </c>
      <c r="C8" s="60" t="s">
        <v>19</v>
      </c>
      <c r="D8" s="61" t="s">
        <v>21</v>
      </c>
      <c r="E8" s="62"/>
      <c r="F8" s="60" t="s">
        <v>22</v>
      </c>
      <c r="G8" s="60" t="s">
        <v>23</v>
      </c>
      <c r="H8" s="60" t="s">
        <v>24</v>
      </c>
    </row>
    <row r="9" spans="1:8" ht="35.25" customHeight="1" thickBot="1">
      <c r="A9" s="60"/>
      <c r="B9" s="60"/>
      <c r="C9" s="60"/>
      <c r="D9" s="17" t="s">
        <v>20</v>
      </c>
      <c r="E9" s="17" t="s">
        <v>25</v>
      </c>
      <c r="F9" s="60"/>
      <c r="G9" s="60"/>
      <c r="H9" s="60"/>
    </row>
    <row r="10" spans="1:8" ht="25.5" customHeight="1" thickBot="1">
      <c r="A10" s="64" t="s">
        <v>35</v>
      </c>
      <c r="B10" s="65"/>
      <c r="C10" s="65"/>
      <c r="D10" s="65"/>
      <c r="E10" s="65"/>
      <c r="F10" s="65"/>
      <c r="G10" s="65"/>
      <c r="H10" s="66"/>
    </row>
    <row r="11" spans="1:8" ht="204" customHeight="1" thickBot="1">
      <c r="A11" s="17">
        <v>1</v>
      </c>
      <c r="B11" s="18" t="s">
        <v>51</v>
      </c>
      <c r="C11" s="17" t="s">
        <v>65</v>
      </c>
      <c r="D11" s="19">
        <v>10.4</v>
      </c>
      <c r="E11" s="46">
        <f>8.784+1.593+0.113+1.523</f>
        <v>12.013</v>
      </c>
      <c r="F11" s="20">
        <f>E11-D11</f>
        <v>1.6129999999999995</v>
      </c>
      <c r="G11" s="47">
        <f>E11/D11*100</f>
        <v>115.50961538461537</v>
      </c>
      <c r="H11" s="44" t="s">
        <v>115</v>
      </c>
    </row>
    <row r="12" spans="1:14" ht="105.75" thickBot="1">
      <c r="A12" s="17">
        <v>2</v>
      </c>
      <c r="B12" s="21" t="s">
        <v>52</v>
      </c>
      <c r="C12" s="22" t="s">
        <v>96</v>
      </c>
      <c r="D12" s="19">
        <v>16.3</v>
      </c>
      <c r="E12" s="27">
        <f>(3116352-1713093)/64531</f>
        <v>21.745502161751716</v>
      </c>
      <c r="F12" s="20">
        <f>E12-D12</f>
        <v>5.445502161751715</v>
      </c>
      <c r="G12" s="47">
        <f>E12/D12*100</f>
        <v>133.40798872240316</v>
      </c>
      <c r="H12" s="43" t="s">
        <v>111</v>
      </c>
      <c r="M12">
        <v>283196747.34</v>
      </c>
      <c r="N12" s="42"/>
    </row>
    <row r="13" spans="1:8" ht="30.75" thickBot="1">
      <c r="A13" s="17">
        <v>3</v>
      </c>
      <c r="B13" s="21" t="s">
        <v>53</v>
      </c>
      <c r="C13" s="17" t="s">
        <v>65</v>
      </c>
      <c r="D13" s="19">
        <v>72.5</v>
      </c>
      <c r="E13" s="27">
        <v>74.31</v>
      </c>
      <c r="F13" s="20">
        <f>E13-D13</f>
        <v>1.8100000000000023</v>
      </c>
      <c r="G13" s="46">
        <f>E13/D13*100</f>
        <v>102.49655172413794</v>
      </c>
      <c r="H13" s="44" t="s">
        <v>110</v>
      </c>
    </row>
    <row r="14" spans="1:8" ht="18.75" customHeight="1" thickBot="1">
      <c r="A14" s="64" t="s">
        <v>63</v>
      </c>
      <c r="B14" s="65"/>
      <c r="C14" s="65"/>
      <c r="D14" s="65"/>
      <c r="E14" s="65"/>
      <c r="F14" s="65"/>
      <c r="G14" s="65"/>
      <c r="H14" s="66"/>
    </row>
    <row r="15" spans="1:12" ht="75.75" thickBot="1">
      <c r="A15" s="24" t="s">
        <v>28</v>
      </c>
      <c r="B15" s="18" t="s">
        <v>54</v>
      </c>
      <c r="C15" s="22" t="s">
        <v>26</v>
      </c>
      <c r="D15" s="19">
        <v>8</v>
      </c>
      <c r="E15" s="27">
        <f>283196.747/217717*100-100</f>
        <v>30.075624319644305</v>
      </c>
      <c r="F15" s="23">
        <f aca="true" t="shared" si="0" ref="F15:F20">E15-D15</f>
        <v>22.075624319644305</v>
      </c>
      <c r="G15" s="46">
        <f>E15*100/D15</f>
        <v>375.9453039955538</v>
      </c>
      <c r="H15" s="29" t="s">
        <v>108</v>
      </c>
      <c r="L15" s="27"/>
    </row>
    <row r="16" spans="1:10" ht="180.75" thickBot="1">
      <c r="A16" s="24" t="s">
        <v>29</v>
      </c>
      <c r="B16" s="18" t="s">
        <v>55</v>
      </c>
      <c r="C16" s="17" t="s">
        <v>27</v>
      </c>
      <c r="D16" s="19">
        <v>46.1</v>
      </c>
      <c r="E16" s="27">
        <f>2850/64531*1000</f>
        <v>44.16482000898793</v>
      </c>
      <c r="F16" s="23">
        <f t="shared" si="0"/>
        <v>-1.9351799910120704</v>
      </c>
      <c r="G16" s="46">
        <f>E16*100/D16</f>
        <v>95.8022126008415</v>
      </c>
      <c r="H16" s="43" t="s">
        <v>112</v>
      </c>
      <c r="J16" s="5"/>
    </row>
    <row r="17" spans="1:14" ht="165.75" thickBot="1">
      <c r="A17" s="24" t="s">
        <v>30</v>
      </c>
      <c r="B17" s="18" t="s">
        <v>56</v>
      </c>
      <c r="C17" s="22" t="s">
        <v>26</v>
      </c>
      <c r="D17" s="19">
        <v>103</v>
      </c>
      <c r="E17" s="27">
        <f>(21717.9+2741.29)/11155.8*100</f>
        <v>219.25088294878003</v>
      </c>
      <c r="F17" s="23">
        <f t="shared" si="0"/>
        <v>116.25088294878003</v>
      </c>
      <c r="G17" s="46">
        <f>E17*100/D17</f>
        <v>212.86493490172816</v>
      </c>
      <c r="H17" s="43" t="s">
        <v>113</v>
      </c>
      <c r="N17" s="41"/>
    </row>
    <row r="18" spans="1:14" ht="105.75" thickBot="1">
      <c r="A18" s="25" t="s">
        <v>31</v>
      </c>
      <c r="B18" s="21" t="s">
        <v>57</v>
      </c>
      <c r="C18" s="17" t="s">
        <v>27</v>
      </c>
      <c r="D18" s="19">
        <v>5</v>
      </c>
      <c r="E18" s="27">
        <v>6</v>
      </c>
      <c r="F18" s="23">
        <f t="shared" si="0"/>
        <v>1</v>
      </c>
      <c r="G18" s="46">
        <f>E18*100/D18</f>
        <v>120</v>
      </c>
      <c r="H18" s="43" t="s">
        <v>114</v>
      </c>
      <c r="N18" s="41"/>
    </row>
    <row r="19" spans="1:8" ht="60.75" thickBot="1">
      <c r="A19" s="24" t="s">
        <v>32</v>
      </c>
      <c r="B19" s="18" t="s">
        <v>58</v>
      </c>
      <c r="C19" s="22" t="s">
        <v>26</v>
      </c>
      <c r="D19" s="19">
        <v>10</v>
      </c>
      <c r="E19" s="27">
        <v>11.4</v>
      </c>
      <c r="F19" s="23">
        <f t="shared" si="0"/>
        <v>1.4000000000000004</v>
      </c>
      <c r="G19" s="46">
        <f>E19*100/D19</f>
        <v>114</v>
      </c>
      <c r="H19" s="29" t="s">
        <v>103</v>
      </c>
    </row>
    <row r="20" spans="1:8" ht="82.5" customHeight="1" thickBot="1">
      <c r="A20" s="24" t="s">
        <v>101</v>
      </c>
      <c r="B20" s="18" t="s">
        <v>102</v>
      </c>
      <c r="C20" s="22" t="s">
        <v>27</v>
      </c>
      <c r="D20" s="19">
        <v>600</v>
      </c>
      <c r="E20" s="27">
        <v>1523</v>
      </c>
      <c r="F20" s="23">
        <f t="shared" si="0"/>
        <v>923</v>
      </c>
      <c r="G20" s="46">
        <f>E20*100/D20</f>
        <v>253.83333333333334</v>
      </c>
      <c r="H20" s="43" t="s">
        <v>107</v>
      </c>
    </row>
    <row r="21" spans="1:8" ht="21.75" customHeight="1" thickBot="1">
      <c r="A21" s="64" t="s">
        <v>64</v>
      </c>
      <c r="B21" s="65"/>
      <c r="C21" s="65"/>
      <c r="D21" s="65"/>
      <c r="E21" s="65"/>
      <c r="F21" s="65"/>
      <c r="G21" s="65"/>
      <c r="H21" s="66"/>
    </row>
    <row r="22" spans="1:8" ht="90.75" thickBot="1">
      <c r="A22" s="24" t="s">
        <v>61</v>
      </c>
      <c r="B22" s="18" t="s">
        <v>59</v>
      </c>
      <c r="C22" s="17" t="s">
        <v>65</v>
      </c>
      <c r="D22" s="19">
        <v>27.1</v>
      </c>
      <c r="E22" s="27">
        <v>47.3</v>
      </c>
      <c r="F22" s="23">
        <f>E22-D22</f>
        <v>20.199999999999996</v>
      </c>
      <c r="G22" s="46">
        <f>E22/D22*100</f>
        <v>174.53874538745387</v>
      </c>
      <c r="H22" s="43" t="s">
        <v>109</v>
      </c>
    </row>
    <row r="23" spans="1:8" ht="409.5" customHeight="1" thickBot="1">
      <c r="A23" s="24" t="s">
        <v>62</v>
      </c>
      <c r="B23" s="18" t="s">
        <v>60</v>
      </c>
      <c r="C23" s="17" t="s">
        <v>27</v>
      </c>
      <c r="D23" s="19">
        <v>10</v>
      </c>
      <c r="E23" s="27">
        <v>12</v>
      </c>
      <c r="F23" s="23">
        <f>E23-D23</f>
        <v>2</v>
      </c>
      <c r="G23" s="46">
        <f>E23/D23*100</f>
        <v>120</v>
      </c>
      <c r="H23" s="28" t="s">
        <v>104</v>
      </c>
    </row>
    <row r="25" spans="5:7" ht="12.75">
      <c r="E25" s="67" t="s">
        <v>66</v>
      </c>
      <c r="F25" s="67"/>
      <c r="G25" s="13">
        <f>(100+100+100+100+G16+100+100+100+100+100+100)/11</f>
        <v>99.61838296371285</v>
      </c>
    </row>
    <row r="26" spans="5:7" ht="12.75">
      <c r="E26" s="6"/>
      <c r="F26" s="6"/>
      <c r="G26" s="13"/>
    </row>
    <row r="27" spans="3:8" ht="51" customHeight="1">
      <c r="C27" s="59" t="s">
        <v>98</v>
      </c>
      <c r="D27" s="59"/>
      <c r="E27" s="59"/>
      <c r="F27" s="59"/>
      <c r="G27" s="45"/>
      <c r="H27" s="45" t="s">
        <v>67</v>
      </c>
    </row>
    <row r="29" ht="12.75">
      <c r="G29" s="13"/>
    </row>
  </sheetData>
  <sheetProtection/>
  <mergeCells count="16">
    <mergeCell ref="B2:H2"/>
    <mergeCell ref="B3:H3"/>
    <mergeCell ref="A8:A9"/>
    <mergeCell ref="B8:B9"/>
    <mergeCell ref="C8:C9"/>
    <mergeCell ref="F8:F9"/>
    <mergeCell ref="C27:F27"/>
    <mergeCell ref="G8:G9"/>
    <mergeCell ref="H8:H9"/>
    <mergeCell ref="D8:E8"/>
    <mergeCell ref="D5:H5"/>
    <mergeCell ref="A10:H10"/>
    <mergeCell ref="A14:H14"/>
    <mergeCell ref="D6:H6"/>
    <mergeCell ref="E25:F25"/>
    <mergeCell ref="A21:H21"/>
  </mergeCells>
  <printOptions horizontalCentered="1"/>
  <pageMargins left="0.31496062992125984" right="0.31496062992125984" top="0.6299212598425197" bottom="0.5905511811023623" header="0.5118110236220472" footer="0.5118110236220472"/>
  <pageSetup horizontalDpi="600" verticalDpi="600" orientation="landscape" paperSize="9" scale="74" r:id="rId1"/>
  <rowBreaks count="2" manualBreakCount="2">
    <brk id="13" max="7" man="1"/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3">
      <selection activeCell="K24" sqref="K24"/>
    </sheetView>
  </sheetViews>
  <sheetFormatPr defaultColWidth="9.140625" defaultRowHeight="12.75"/>
  <cols>
    <col min="1" max="1" width="4.57421875" style="33" customWidth="1"/>
    <col min="2" max="2" width="36.421875" style="33" customWidth="1"/>
    <col min="3" max="3" width="12.00390625" style="33" customWidth="1"/>
    <col min="4" max="4" width="16.00390625" style="33" customWidth="1"/>
    <col min="5" max="5" width="15.28125" style="33" customWidth="1"/>
    <col min="6" max="6" width="13.8515625" style="0" customWidth="1"/>
    <col min="7" max="7" width="11.57421875" style="0" customWidth="1"/>
  </cols>
  <sheetData>
    <row r="1" spans="1:7" ht="15">
      <c r="A1" s="70" t="s">
        <v>69</v>
      </c>
      <c r="B1" s="70"/>
      <c r="C1" s="70"/>
      <c r="D1" s="70"/>
      <c r="E1" s="70"/>
      <c r="F1" s="70"/>
      <c r="G1" s="70"/>
    </row>
    <row r="2" spans="1:7" ht="15">
      <c r="A2" s="70" t="s">
        <v>70</v>
      </c>
      <c r="B2" s="70"/>
      <c r="C2" s="70"/>
      <c r="D2" s="70"/>
      <c r="E2" s="70"/>
      <c r="F2" s="70"/>
      <c r="G2" s="70"/>
    </row>
    <row r="3" spans="1:7" ht="12.75">
      <c r="A3" s="71" t="s">
        <v>71</v>
      </c>
      <c r="B3" s="71"/>
      <c r="C3" s="71"/>
      <c r="D3" s="71"/>
      <c r="E3" s="71"/>
      <c r="F3" s="71"/>
      <c r="G3" s="71"/>
    </row>
    <row r="4" spans="1:7" ht="15">
      <c r="A4" s="70" t="s">
        <v>72</v>
      </c>
      <c r="B4" s="70"/>
      <c r="C4" s="70"/>
      <c r="D4" s="70"/>
      <c r="E4" s="70"/>
      <c r="F4" s="70"/>
      <c r="G4" s="70"/>
    </row>
    <row r="5" spans="1:7" ht="12.75">
      <c r="A5" s="71" t="s">
        <v>106</v>
      </c>
      <c r="B5" s="71"/>
      <c r="C5" s="71"/>
      <c r="D5" s="71"/>
      <c r="E5" s="71"/>
      <c r="F5" s="71"/>
      <c r="G5" s="71"/>
    </row>
    <row r="6" spans="1:2" ht="15.75" thickBot="1">
      <c r="A6" s="31"/>
      <c r="B6" s="32"/>
    </row>
    <row r="7" spans="1:5" ht="120.75" thickBot="1">
      <c r="A7" s="17" t="s">
        <v>7</v>
      </c>
      <c r="B7" s="17" t="s">
        <v>73</v>
      </c>
      <c r="C7" s="17" t="s">
        <v>74</v>
      </c>
      <c r="D7" s="17" t="s">
        <v>75</v>
      </c>
      <c r="E7" s="17" t="s">
        <v>76</v>
      </c>
    </row>
    <row r="8" spans="1:5" ht="15.75" thickBot="1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thickBot="1">
      <c r="A9" s="34">
        <v>1</v>
      </c>
      <c r="B9" s="35" t="s">
        <v>77</v>
      </c>
      <c r="C9" s="36">
        <v>0.55</v>
      </c>
      <c r="D9" s="37">
        <v>100</v>
      </c>
      <c r="E9" s="36">
        <f aca="true" t="shared" si="0" ref="E9:E18">C9*D9</f>
        <v>55.00000000000001</v>
      </c>
    </row>
    <row r="10" spans="1:5" ht="15.75" thickBot="1">
      <c r="A10" s="34">
        <v>2</v>
      </c>
      <c r="B10" s="35" t="s">
        <v>78</v>
      </c>
      <c r="C10" s="36">
        <v>0.25</v>
      </c>
      <c r="D10" s="36">
        <v>100</v>
      </c>
      <c r="E10" s="36">
        <f t="shared" si="0"/>
        <v>25</v>
      </c>
    </row>
    <row r="11" spans="1:5" ht="120.75" thickBot="1">
      <c r="A11" s="34">
        <v>3</v>
      </c>
      <c r="B11" s="35" t="s">
        <v>79</v>
      </c>
      <c r="C11" s="36">
        <v>0.02</v>
      </c>
      <c r="D11" s="36">
        <v>100</v>
      </c>
      <c r="E11" s="36">
        <f t="shared" si="0"/>
        <v>2</v>
      </c>
    </row>
    <row r="12" spans="1:5" ht="45.75" thickBot="1">
      <c r="A12" s="34">
        <v>4</v>
      </c>
      <c r="B12" s="35" t="s">
        <v>80</v>
      </c>
      <c r="C12" s="36">
        <v>0.02</v>
      </c>
      <c r="D12" s="37">
        <v>100</v>
      </c>
      <c r="E12" s="36">
        <f t="shared" si="0"/>
        <v>2</v>
      </c>
    </row>
    <row r="13" spans="1:5" ht="45.75" thickBot="1">
      <c r="A13" s="34">
        <v>5</v>
      </c>
      <c r="B13" s="35" t="s">
        <v>81</v>
      </c>
      <c r="C13" s="36">
        <v>0.05</v>
      </c>
      <c r="D13" s="37">
        <v>100</v>
      </c>
      <c r="E13" s="36">
        <f t="shared" si="0"/>
        <v>5</v>
      </c>
    </row>
    <row r="14" spans="1:5" ht="75.75" thickBot="1">
      <c r="A14" s="34">
        <v>6</v>
      </c>
      <c r="B14" s="35" t="s">
        <v>82</v>
      </c>
      <c r="C14" s="36">
        <v>0.05</v>
      </c>
      <c r="D14" s="37">
        <v>20</v>
      </c>
      <c r="E14" s="36">
        <f t="shared" si="0"/>
        <v>1</v>
      </c>
    </row>
    <row r="15" spans="1:5" ht="90.75" thickBot="1">
      <c r="A15" s="34">
        <v>7</v>
      </c>
      <c r="B15" s="35" t="s">
        <v>83</v>
      </c>
      <c r="C15" s="36">
        <v>0.03</v>
      </c>
      <c r="D15" s="36">
        <v>100</v>
      </c>
      <c r="E15" s="36">
        <f t="shared" si="0"/>
        <v>3</v>
      </c>
    </row>
    <row r="16" spans="1:5" ht="51.75" customHeight="1" thickBot="1">
      <c r="A16" s="34">
        <v>8</v>
      </c>
      <c r="B16" s="35" t="s">
        <v>84</v>
      </c>
      <c r="C16" s="36">
        <v>0.01</v>
      </c>
      <c r="D16" s="36">
        <v>100</v>
      </c>
      <c r="E16" s="36">
        <f t="shared" si="0"/>
        <v>1</v>
      </c>
    </row>
    <row r="17" spans="1:5" ht="30.75" thickBot="1">
      <c r="A17" s="34">
        <v>9</v>
      </c>
      <c r="B17" s="35" t="s">
        <v>85</v>
      </c>
      <c r="C17" s="36">
        <v>0.01</v>
      </c>
      <c r="D17" s="36">
        <v>100</v>
      </c>
      <c r="E17" s="36">
        <f t="shared" si="0"/>
        <v>1</v>
      </c>
    </row>
    <row r="18" spans="1:5" ht="45.75" thickBot="1">
      <c r="A18" s="34">
        <v>10</v>
      </c>
      <c r="B18" s="35" t="s">
        <v>86</v>
      </c>
      <c r="C18" s="36">
        <v>0.01</v>
      </c>
      <c r="D18" s="36">
        <v>100</v>
      </c>
      <c r="E18" s="36">
        <f t="shared" si="0"/>
        <v>1</v>
      </c>
    </row>
    <row r="19" spans="1:5" ht="15.75" thickBot="1">
      <c r="A19" s="34"/>
      <c r="B19" s="35"/>
      <c r="C19" s="36"/>
      <c r="D19" s="36"/>
      <c r="E19" s="36">
        <f>SUM(E9:E18)</f>
        <v>96</v>
      </c>
    </row>
    <row r="20" ht="15.75" thickBot="1"/>
    <row r="21" spans="1:7" ht="77.25" thickBot="1">
      <c r="A21" s="72" t="s">
        <v>87</v>
      </c>
      <c r="B21" s="72"/>
      <c r="C21" s="38" t="s">
        <v>88</v>
      </c>
      <c r="D21" s="38" t="s">
        <v>89</v>
      </c>
      <c r="E21" s="38" t="s">
        <v>90</v>
      </c>
      <c r="F21" s="38" t="s">
        <v>91</v>
      </c>
      <c r="G21" s="38" t="s">
        <v>92</v>
      </c>
    </row>
    <row r="22" spans="1:7" ht="90" thickBot="1">
      <c r="A22" s="69" t="s">
        <v>93</v>
      </c>
      <c r="B22" s="69"/>
      <c r="C22" s="39" t="s">
        <v>105</v>
      </c>
      <c r="D22" s="39" t="s">
        <v>95</v>
      </c>
      <c r="E22" s="48">
        <f>E19</f>
        <v>96</v>
      </c>
      <c r="F22" s="39" t="s">
        <v>94</v>
      </c>
      <c r="G22" s="40"/>
    </row>
  </sheetData>
  <sheetProtection/>
  <mergeCells count="7">
    <mergeCell ref="A22:B22"/>
    <mergeCell ref="A1:G1"/>
    <mergeCell ref="A2:G2"/>
    <mergeCell ref="A3:G3"/>
    <mergeCell ref="A4:G4"/>
    <mergeCell ref="A5:G5"/>
    <mergeCell ref="A21:B2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Бочкарева</cp:lastModifiedBy>
  <cp:lastPrinted>2022-04-27T09:10:40Z</cp:lastPrinted>
  <dcterms:created xsi:type="dcterms:W3CDTF">1996-10-08T23:32:33Z</dcterms:created>
  <dcterms:modified xsi:type="dcterms:W3CDTF">2022-06-03T03:37:20Z</dcterms:modified>
  <cp:category/>
  <cp:version/>
  <cp:contentType/>
  <cp:contentStatus/>
</cp:coreProperties>
</file>