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H_17\Desktop\ПРОГРАММЫ\МОЯ 2018 год ОЛЯ\2020 год\Отчет об исполнении Отчета\"/>
    </mc:Choice>
  </mc:AlternateContent>
  <bookViews>
    <workbookView minimized="1" xWindow="-120" yWindow="-120" windowWidth="29040" windowHeight="15840"/>
  </bookViews>
  <sheets>
    <sheet name="2019" sheetId="1" r:id="rId1"/>
    <sheet name="Расчет вМП 31.12.2019" sheetId="2" r:id="rId2"/>
  </sheets>
  <definedNames>
    <definedName name="_xlnm.Print_Titles" localSheetId="1">'Расчет вМП 31.12.2019'!$4:$5</definedName>
    <definedName name="_xlnm.Print_Area" localSheetId="1">'Расчет вМП 31.12.2019'!$A$1:$M$34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E31" i="1"/>
  <c r="E26" i="1" l="1"/>
  <c r="E10" i="1" l="1"/>
  <c r="F12" i="1"/>
  <c r="E12" i="1"/>
  <c r="F40" i="1"/>
  <c r="F30" i="1"/>
  <c r="F27" i="1"/>
  <c r="I7" i="2" l="1"/>
  <c r="J33" i="2"/>
  <c r="K33" i="2"/>
  <c r="L33" i="2"/>
  <c r="M33" i="2"/>
  <c r="H29" i="2"/>
  <c r="I29" i="2"/>
  <c r="K29" i="2"/>
  <c r="L29" i="2"/>
  <c r="M29" i="2"/>
  <c r="J26" i="2"/>
  <c r="K26" i="2"/>
  <c r="L26" i="2"/>
  <c r="M26" i="2"/>
  <c r="J23" i="2"/>
  <c r="J24" i="2"/>
  <c r="J25" i="2"/>
  <c r="J27" i="2"/>
  <c r="J28" i="2"/>
  <c r="J30" i="2"/>
  <c r="J31" i="2"/>
  <c r="J32" i="2"/>
  <c r="J22" i="2"/>
  <c r="J29" i="2" l="1"/>
  <c r="J21" i="2"/>
  <c r="K21" i="2"/>
  <c r="L21" i="2"/>
  <c r="M21" i="2"/>
  <c r="I33" i="2" l="1"/>
  <c r="H33" i="2"/>
  <c r="G33" i="2"/>
  <c r="F33" i="2"/>
  <c r="F32" i="2"/>
  <c r="G31" i="2"/>
  <c r="F31" i="2"/>
  <c r="F30" i="2"/>
  <c r="F29" i="2" s="1"/>
  <c r="G29" i="2"/>
  <c r="F28" i="2"/>
  <c r="F27" i="2"/>
  <c r="I26" i="2"/>
  <c r="H26" i="2"/>
  <c r="G26" i="2"/>
  <c r="F26" i="2"/>
  <c r="F25" i="2"/>
  <c r="F24" i="2"/>
  <c r="F23" i="2"/>
  <c r="F22" i="2"/>
  <c r="I21" i="2"/>
  <c r="H21" i="2"/>
  <c r="G21" i="2"/>
  <c r="F21" i="2"/>
  <c r="J20" i="2"/>
  <c r="F20" i="2"/>
  <c r="J19" i="2"/>
  <c r="F19" i="2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I12" i="2"/>
  <c r="F12" i="2"/>
  <c r="J11" i="2"/>
  <c r="F11" i="2"/>
  <c r="J10" i="2"/>
  <c r="F10" i="2"/>
  <c r="J9" i="2"/>
  <c r="G9" i="2"/>
  <c r="F9" i="2"/>
  <c r="M8" i="2"/>
  <c r="M7" i="2" s="1"/>
  <c r="M6" i="2" s="1"/>
  <c r="L8" i="2"/>
  <c r="L7" i="2" s="1"/>
  <c r="L6" i="2" s="1"/>
  <c r="K8" i="2"/>
  <c r="K7" i="2" s="1"/>
  <c r="K6" i="2" s="1"/>
  <c r="I8" i="2"/>
  <c r="H8" i="2"/>
  <c r="G8" i="2"/>
  <c r="F8" i="2"/>
  <c r="I6" i="2"/>
  <c r="H7" i="2"/>
  <c r="F7" i="2" s="1"/>
  <c r="F6" i="2" s="1"/>
  <c r="G7" i="2"/>
  <c r="G6" i="2"/>
  <c r="G40" i="1"/>
  <c r="F39" i="1"/>
  <c r="E39" i="1"/>
  <c r="G39" i="1" s="1"/>
  <c r="F34" i="1"/>
  <c r="E34" i="1"/>
  <c r="G30" i="1"/>
  <c r="F29" i="1"/>
  <c r="E29" i="1"/>
  <c r="G29" i="1" s="1"/>
  <c r="E27" i="1"/>
  <c r="G25" i="1"/>
  <c r="E25" i="1"/>
  <c r="F24" i="1"/>
  <c r="E24" i="1"/>
  <c r="G22" i="1"/>
  <c r="F22" i="1"/>
  <c r="E22" i="1"/>
  <c r="F21" i="1"/>
  <c r="F16" i="1" s="1"/>
  <c r="F11" i="1" s="1"/>
  <c r="E21" i="1"/>
  <c r="E16" i="1" s="1"/>
  <c r="E11" i="1" s="1"/>
  <c r="E9" i="1" s="1"/>
  <c r="F20" i="1"/>
  <c r="F15" i="1" s="1"/>
  <c r="F10" i="1" s="1"/>
  <c r="E20" i="1"/>
  <c r="E15" i="1" s="1"/>
  <c r="F18" i="1"/>
  <c r="E18" i="1"/>
  <c r="F17" i="1"/>
  <c r="G17" i="1" s="1"/>
  <c r="E17" i="1"/>
  <c r="G12" i="1"/>
  <c r="E19" i="1" l="1"/>
  <c r="G24" i="1"/>
  <c r="G21" i="1"/>
  <c r="G11" i="1"/>
  <c r="G16" i="1"/>
  <c r="E14" i="1"/>
  <c r="F19" i="1"/>
  <c r="G19" i="1" s="1"/>
  <c r="G20" i="1"/>
  <c r="G10" i="1"/>
  <c r="G15" i="1"/>
  <c r="F9" i="1"/>
  <c r="F14" i="1"/>
  <c r="H6" i="2"/>
  <c r="J8" i="2"/>
  <c r="J7" i="2" s="1"/>
  <c r="J6" i="2" s="1"/>
  <c r="G14" i="1" l="1"/>
  <c r="G9" i="1"/>
</calcChain>
</file>

<file path=xl/sharedStrings.xml><?xml version="1.0" encoding="utf-8"?>
<sst xmlns="http://schemas.openxmlformats.org/spreadsheetml/2006/main" count="160" uniqueCount="87">
  <si>
    <t>№ п/п</t>
  </si>
  <si>
    <t>Статус</t>
  </si>
  <si>
    <t>Наименование муниципальной программы, подпрограммы, основного мероприятия, мероприятия</t>
  </si>
  <si>
    <t>Источник финансирования</t>
  </si>
  <si>
    <t>Оценка расходов, тыс. рублей</t>
  </si>
  <si>
    <t>Оценка расходов (согласно муниципальной программе)</t>
  </si>
  <si>
    <t>Фактические расходы на отчетную дату</t>
  </si>
  <si>
    <t>Отношение фактических расходов к оценке расходов, %</t>
  </si>
  <si>
    <t xml:space="preserve">ОТЧЕТ
о расходах на реализацию муниципальной программы
за счет всех источников финансирования по состоянию
на 01.01.2020 года 
</t>
  </si>
  <si>
    <t>Муниципальная программа</t>
  </si>
  <si>
    <t>за счет средств местного бюджета</t>
  </si>
  <si>
    <t>всего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</si>
  <si>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</si>
  <si>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</si>
  <si>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</si>
  <si>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 xml:space="preserve">Администратор муниципальной программы: Муниципальное учреждение "Управление жилищно-коммунального и дорожного хозяйства администрации города Горно-Алтайска"
</t>
  </si>
  <si>
    <t>Подпрограмма 1</t>
  </si>
  <si>
    <t>Основное мероприятие 1</t>
  </si>
  <si>
    <t xml:space="preserve">мероприятие
</t>
  </si>
  <si>
    <t>Наименование муниципальной программы: 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«Город Горно-Алтайск» на 2014-2019 годы</t>
  </si>
  <si>
    <t>Комплексное развитие инфраструктуры объектов капитального строительства                          и обеспечение населения объектами социальной инфраструктуры в муниципальном образовании «Город Горно-Алтайск» на 2014-2019 годы</t>
  </si>
  <si>
    <t xml:space="preserve">Развитие объектов социальной сферы, инженерной и транспортной инфраструктуры в муниципальном образовании "Город Горно-Алтайск" на 2014 - 2019 годы
</t>
  </si>
  <si>
    <t xml:space="preserve">Строительство объектов образования, спорта и культуры и объектов инженерной инфраструктуры в муниципальном образовании
</t>
  </si>
  <si>
    <t xml:space="preserve">Строительство объектов образования, спорта и культур
Строительство объектов социальной сферы, инженерной и транспортной инфраструктуры в муниципальном образовании
</t>
  </si>
  <si>
    <t xml:space="preserve">Проектирование объектов социальной сферы, инженерной и транспортной инфраструктуры в муниципальном образовании
</t>
  </si>
  <si>
    <t xml:space="preserve">Реконструкция и ремонт объектов социальной сферы, инженерной и транспортной инфраструктуры в муниципальном образовании
</t>
  </si>
  <si>
    <t xml:space="preserve">Технологическое присоединение энергопринимающих устройств, технологическое присоединение к системе водоснабжения (системе водоотведения)
</t>
  </si>
  <si>
    <t>Наименование программы мероприятия</t>
  </si>
  <si>
    <t>КБК</t>
  </si>
  <si>
    <t>2019 год</t>
  </si>
  <si>
    <t>Всего расходов по бюджету</t>
  </si>
  <si>
    <t>бюджет МО</t>
  </si>
  <si>
    <t>бюджет РБ</t>
  </si>
  <si>
    <t>бюджет ФБ</t>
  </si>
  <si>
    <r>
      <rPr>
        <b/>
        <sz val="14"/>
        <color indexed="10"/>
        <rFont val="Times New Roman"/>
        <family val="1"/>
        <charset val="204"/>
      </rPr>
      <t xml:space="preserve">12 программа </t>
    </r>
    <r>
      <rPr>
        <b/>
        <sz val="14"/>
        <rFont val="Times New Roman"/>
        <family val="1"/>
        <charset val="204"/>
      </rPr>
      <t>Комплексное развитие инфраструктуры объектов капитального строительства и обеспечение населения объектами социальной инфраструктуры в муниципальном образовании "Город Горно-Алтайск" на 2014 - 2019 годы</t>
    </r>
  </si>
  <si>
    <r>
      <rPr>
        <b/>
        <sz val="14"/>
        <rFont val="Times New Roman"/>
        <family val="1"/>
        <charset val="204"/>
      </rPr>
      <t>Подпрограмма</t>
    </r>
    <r>
      <rPr>
        <sz val="14"/>
        <rFont val="Times New Roman"/>
        <family val="1"/>
        <charset val="204"/>
      </rPr>
      <t xml:space="preserve"> "Развитие объектов социальной сферы, инженерной и транспортной инфраструктур ы в муниципальном образовании
  «Город Горно-Алтайск» на 2014 -2019 годы"
</t>
    </r>
  </si>
  <si>
    <r>
      <rPr>
        <b/>
        <sz val="14"/>
        <rFont val="Times New Roman"/>
        <family val="1"/>
        <charset val="204"/>
      </rPr>
      <t xml:space="preserve">Мероприятие 1 </t>
    </r>
    <r>
      <rPr>
        <sz val="14"/>
        <rFont val="Times New Roman"/>
        <family val="1"/>
        <charset val="204"/>
      </rPr>
      <t>Строительство объектов социальной сферы, инженерной и транспортной инфраструктуры в муниципальном образовании «Город Горно-Алтайск»</t>
    </r>
  </si>
  <si>
    <t>Реализация мероприятия "Инженерная защита  город Горно-Алтайск, река Майма , Республика Алтай (Строительство)</t>
  </si>
  <si>
    <t>017</t>
  </si>
  <si>
    <t>0406</t>
  </si>
  <si>
    <t xml:space="preserve">12 1 01 000А1 </t>
  </si>
  <si>
    <t>414</t>
  </si>
  <si>
    <t>831</t>
  </si>
  <si>
    <t>12 1 01S016П</t>
  </si>
  <si>
    <t xml:space="preserve">12 1 01 L016П </t>
  </si>
  <si>
    <t>Строительство внутриквартальных дорог в микрорайоне «Чкаловский лог» в г.Горно-Алтайске (ул.Тенистая, ул.Радужная)</t>
  </si>
  <si>
    <t>0409</t>
  </si>
  <si>
    <t>12101000Д1</t>
  </si>
  <si>
    <t>Капитальный и текущий ремонт сети автомобильных дорог общего пользования местного значения и искусственных сооружений на них</t>
  </si>
  <si>
    <t>Строительство объектов газификации города Горно-Алтайска в городе Горно-Алтайске</t>
  </si>
  <si>
    <t>0502</t>
  </si>
  <si>
    <t>12 01000Г1</t>
  </si>
  <si>
    <t>Субсидии бюджету муниципального образования "Город Горно-Алтайск" на обеспечение инженерной инфраструктуры земельных участков, предоставляемых в собственность отдельным категориям граждан бесплатно, в части  капитальных вложений в  объекты муниципальной собственности</t>
  </si>
  <si>
    <t>0503</t>
  </si>
  <si>
    <t>12101S09П0</t>
  </si>
  <si>
    <t xml:space="preserve">Субсидии бюджету муниципалльного образования "Город Горно-Алтайск" на софинансирование объектов капитального строительства муниципальной собственности в рамках основного мероприятия "Повышение доступности ус луг водоснабжения  и водоотведения обеспечения питьевой водой нормативного качества </t>
  </si>
  <si>
    <t>12101S200П</t>
  </si>
  <si>
    <t>Строительство объектов газификации города Горно-Алтайска в городе Горно-Алтайске в рамках государственной программы РА "Развитие жилищно-коммунальногои транспортного комплекса" софинансирование</t>
  </si>
  <si>
    <t>12101S000П</t>
  </si>
  <si>
    <t>Расходы на реализацию мероприятий по газификации домовладений в городе Горно-Алтайске</t>
  </si>
  <si>
    <t>12 1 01 S9300</t>
  </si>
  <si>
    <t>Строительство и реконструкция сетей водоснабжения и водоотведения в Горно-Алтайске</t>
  </si>
  <si>
    <t>12101000В1</t>
  </si>
  <si>
    <r>
      <rPr>
        <b/>
        <sz val="14"/>
        <rFont val="Times New Roman"/>
        <family val="1"/>
        <charset val="204"/>
      </rPr>
      <t xml:space="preserve">Мероприятие 2 </t>
    </r>
    <r>
      <rPr>
        <sz val="14"/>
        <rFont val="Times New Roman"/>
        <family val="1"/>
        <charset val="204"/>
      </rPr>
      <t>Проектирования объектов социальной сферы, инженерной и транспортной инфраструктуры в муниципальном образовании «Город Горно-Алтайск»</t>
    </r>
  </si>
  <si>
    <t>ПСД на строительство  автомобильной дороги по ул. Красноармейская ул.Северная ул.Улагашева, ул.Объездная от ул.Алтайская  до ул.П.Кучияк в г.Горно-Алтайске, Республика Алтай, город Горно-Алтайск</t>
  </si>
  <si>
    <t>12101000Д2</t>
  </si>
  <si>
    <t>244</t>
  </si>
  <si>
    <t>Проектно-изыскательные работы по объектам строительства и реконструкции объектов муниципальной собственности в городе Горно-Алтайске</t>
  </si>
  <si>
    <t>0402</t>
  </si>
  <si>
    <t>1210100002</t>
  </si>
  <si>
    <t>ПСД мост через р. Улалушка по ул. Совхозная</t>
  </si>
  <si>
    <t>Расходы на проектно-изыскательские работы и строительство объектов , капитального ремонта автомобильных дорог</t>
  </si>
  <si>
    <r>
      <rPr>
        <b/>
        <sz val="14"/>
        <rFont val="Times New Roman"/>
        <family val="1"/>
        <charset val="204"/>
      </rPr>
      <t xml:space="preserve">Мероприятие 3 </t>
    </r>
    <r>
      <rPr>
        <sz val="14"/>
        <rFont val="Times New Roman"/>
        <family val="1"/>
        <charset val="204"/>
      </rPr>
      <t>Реконструкция и ремонт объектов социальной сферы, инженерной и транспортной инфраструктуры в муниципальном образовании «Город Горно-Алтайск</t>
    </r>
  </si>
  <si>
    <t>121010000В4</t>
  </si>
  <si>
    <t>Капитальный ремонт объектов и сетей электроэнергетики в городе Горно-Алтайске</t>
  </si>
  <si>
    <t>12101000Э3</t>
  </si>
  <si>
    <t>243</t>
  </si>
  <si>
    <r>
      <rPr>
        <b/>
        <sz val="14"/>
        <rFont val="Times New Roman"/>
        <family val="1"/>
        <charset val="204"/>
      </rPr>
      <t xml:space="preserve">Мероприятие 4 </t>
    </r>
    <r>
      <rPr>
        <sz val="14"/>
        <rFont val="Times New Roman"/>
        <family val="1"/>
        <charset val="204"/>
      </rPr>
      <t>Технологическое присоединение энергопринимающих устройств, технологическое присоединение к системе водоснабжения (системе водоотведения)</t>
    </r>
  </si>
  <si>
    <t xml:space="preserve">Технологическое присоединение к системе водоснабжения </t>
  </si>
  <si>
    <t>12 1 01 000В4</t>
  </si>
  <si>
    <t>Технологическое присоединение энергопринимающих устройств</t>
  </si>
  <si>
    <t>12101000Э4</t>
  </si>
  <si>
    <t xml:space="preserve"> Софинансирование расходов по обеспеченеию земельных участков инженерной инфраструктурой, предоставленных в собственность отдельным категориям граждан бесплатно (многодетные) </t>
  </si>
  <si>
    <t>10 1S0800</t>
  </si>
  <si>
    <t>Мероприятие 5 
Развитие энергосбережения и повышение энергетической эффективности в коммунальном хозяйстве, жилищной сфере и социальной сфере Республики Алтай</t>
  </si>
  <si>
    <t xml:space="preserve">Исполнено </t>
  </si>
  <si>
    <t xml:space="preserve">Мероприятия реализации Муниципальной программыпо состоянию на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</si>
</sst>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1" fillId="0" borderId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0" fontId="6" fillId="0" borderId="0" xfId="2" applyFont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49" fontId="6" fillId="0" borderId="1" xfId="2" applyNumberFormat="1" applyFont="1" applyBorder="1" applyAlignment="1">
      <alignment horizontal="center" vertical="top" wrapText="1"/>
    </xf>
    <xf numFmtId="164" fontId="7" fillId="0" borderId="1" xfId="2" applyNumberFormat="1" applyFont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top" wrapText="1"/>
    </xf>
    <xf numFmtId="49" fontId="9" fillId="4" borderId="1" xfId="3" applyNumberFormat="1" applyFont="1" applyFill="1" applyBorder="1" applyAlignment="1">
      <alignment horizontal="center" vertical="top" wrapText="1"/>
    </xf>
    <xf numFmtId="49" fontId="10" fillId="4" borderId="1" xfId="3" applyNumberFormat="1" applyFont="1" applyFill="1" applyBorder="1" applyAlignment="1">
      <alignment horizontal="center" vertical="top" wrapText="1"/>
    </xf>
    <xf numFmtId="164" fontId="6" fillId="4" borderId="1" xfId="2" applyNumberFormat="1" applyFont="1" applyFill="1" applyBorder="1" applyAlignment="1">
      <alignment horizontal="center" vertical="top" wrapText="1"/>
    </xf>
    <xf numFmtId="164" fontId="6" fillId="0" borderId="1" xfId="2" applyNumberFormat="1" applyFont="1" applyBorder="1" applyAlignment="1">
      <alignment horizontal="center" vertical="top" wrapText="1"/>
    </xf>
    <xf numFmtId="164" fontId="6" fillId="0" borderId="1" xfId="2" applyNumberFormat="1" applyFont="1" applyBorder="1" applyAlignment="1">
      <alignment vertical="top" wrapText="1"/>
    </xf>
    <xf numFmtId="0" fontId="11" fillId="0" borderId="1" xfId="2" applyFont="1" applyBorder="1" applyAlignment="1">
      <alignment vertical="top" wrapText="1"/>
    </xf>
    <xf numFmtId="49" fontId="11" fillId="0" borderId="1" xfId="2" applyNumberFormat="1" applyFont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49" fontId="11" fillId="4" borderId="1" xfId="2" applyNumberFormat="1" applyFont="1" applyFill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wrapText="1"/>
    </xf>
    <xf numFmtId="0" fontId="6" fillId="3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center" vertical="top" wrapText="1"/>
    </xf>
    <xf numFmtId="49" fontId="6" fillId="3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top" wrapText="1"/>
    </xf>
    <xf numFmtId="49" fontId="6" fillId="4" borderId="1" xfId="2" applyNumberFormat="1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 wrapText="1"/>
    </xf>
    <xf numFmtId="49" fontId="6" fillId="0" borderId="0" xfId="2" applyNumberFormat="1" applyFont="1" applyAlignment="1">
      <alignment wrapText="1"/>
    </xf>
    <xf numFmtId="164" fontId="6" fillId="0" borderId="0" xfId="2" applyNumberFormat="1" applyFont="1" applyAlignment="1">
      <alignment wrapText="1"/>
    </xf>
    <xf numFmtId="164" fontId="6" fillId="0" borderId="1" xfId="2" applyNumberFormat="1" applyFont="1" applyBorder="1" applyAlignment="1">
      <alignment horizontal="center" vertical="center" wrapText="1"/>
    </xf>
    <xf numFmtId="164" fontId="6" fillId="0" borderId="0" xfId="2" applyNumberFormat="1" applyFont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9" fontId="4" fillId="4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9" fontId="2" fillId="4" borderId="1" xfId="1" applyFont="1" applyFill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164" fontId="6" fillId="0" borderId="1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view="pageBreakPreview" zoomScale="84" zoomScaleNormal="154" zoomScaleSheetLayoutView="84" workbookViewId="0">
      <selection activeCell="A3" sqref="A3:G3"/>
    </sheetView>
  </sheetViews>
  <sheetFormatPr defaultRowHeight="18.75" x14ac:dyDescent="0.3"/>
  <cols>
    <col min="1" max="1" width="9.140625" style="1"/>
    <col min="2" max="2" width="37.85546875" style="4" customWidth="1"/>
    <col min="3" max="3" width="47.7109375" style="4" customWidth="1"/>
    <col min="4" max="4" width="30" style="1" customWidth="1"/>
    <col min="5" max="5" width="29.42578125" style="3" customWidth="1"/>
    <col min="6" max="6" width="26.7109375" style="3" customWidth="1"/>
    <col min="7" max="7" width="21.42578125" style="1" customWidth="1"/>
    <col min="8" max="16384" width="9.140625" style="1"/>
  </cols>
  <sheetData>
    <row r="2" spans="1:7" ht="87.75" customHeight="1" x14ac:dyDescent="0.3">
      <c r="A2" s="60" t="s">
        <v>8</v>
      </c>
      <c r="B2" s="60"/>
      <c r="C2" s="60"/>
      <c r="D2" s="60"/>
      <c r="E2" s="60"/>
      <c r="F2" s="60"/>
      <c r="G2" s="60"/>
    </row>
    <row r="3" spans="1:7" ht="49.5" customHeight="1" x14ac:dyDescent="0.3">
      <c r="A3" s="66" t="s">
        <v>19</v>
      </c>
      <c r="B3" s="66"/>
      <c r="C3" s="66"/>
      <c r="D3" s="66"/>
      <c r="E3" s="66"/>
      <c r="F3" s="66"/>
      <c r="G3" s="66"/>
    </row>
    <row r="5" spans="1:7" ht="48.75" customHeight="1" x14ac:dyDescent="0.3">
      <c r="A5" s="66" t="s">
        <v>15</v>
      </c>
      <c r="B5" s="66"/>
      <c r="C5" s="66"/>
      <c r="D5" s="66"/>
      <c r="E5" s="66"/>
      <c r="F5" s="66"/>
      <c r="G5" s="66"/>
    </row>
    <row r="7" spans="1:7" s="2" customFormat="1" ht="23.25" customHeight="1" x14ac:dyDescent="0.25">
      <c r="A7" s="65" t="s">
        <v>0</v>
      </c>
      <c r="B7" s="61" t="s">
        <v>1</v>
      </c>
      <c r="C7" s="61" t="s">
        <v>2</v>
      </c>
      <c r="D7" s="64" t="s">
        <v>3</v>
      </c>
      <c r="E7" s="63" t="s">
        <v>4</v>
      </c>
      <c r="F7" s="63"/>
      <c r="G7" s="64" t="s">
        <v>7</v>
      </c>
    </row>
    <row r="8" spans="1:7" ht="75" x14ac:dyDescent="0.3">
      <c r="A8" s="65"/>
      <c r="B8" s="61"/>
      <c r="C8" s="61"/>
      <c r="D8" s="64"/>
      <c r="E8" s="46" t="s">
        <v>5</v>
      </c>
      <c r="F8" s="46" t="s">
        <v>6</v>
      </c>
      <c r="G8" s="64"/>
    </row>
    <row r="9" spans="1:7" ht="32.25" customHeight="1" x14ac:dyDescent="0.3">
      <c r="A9" s="62"/>
      <c r="B9" s="61" t="s">
        <v>9</v>
      </c>
      <c r="C9" s="61" t="s">
        <v>20</v>
      </c>
      <c r="D9" s="47" t="s">
        <v>11</v>
      </c>
      <c r="E9" s="48">
        <f>SUM(E10:E13)</f>
        <v>148050.91000000003</v>
      </c>
      <c r="F9" s="48">
        <f>SUM(F10:F13)</f>
        <v>62254.880000000005</v>
      </c>
      <c r="G9" s="49">
        <f>F9/E9</f>
        <v>0.42049643598948488</v>
      </c>
    </row>
    <row r="10" spans="1:7" ht="42" customHeight="1" x14ac:dyDescent="0.3">
      <c r="A10" s="62"/>
      <c r="B10" s="61"/>
      <c r="C10" s="61"/>
      <c r="D10" s="50" t="s">
        <v>10</v>
      </c>
      <c r="E10" s="46">
        <f t="shared" ref="E10:F12" si="0">E15</f>
        <v>27035.010000000002</v>
      </c>
      <c r="F10" s="46">
        <f t="shared" si="0"/>
        <v>24235.75</v>
      </c>
      <c r="G10" s="51">
        <f>F10/E10</f>
        <v>0.89645796321140614</v>
      </c>
    </row>
    <row r="11" spans="1:7" ht="93.75" x14ac:dyDescent="0.3">
      <c r="A11" s="62"/>
      <c r="B11" s="61"/>
      <c r="C11" s="61"/>
      <c r="D11" s="50" t="s">
        <v>12</v>
      </c>
      <c r="E11" s="46">
        <f t="shared" si="0"/>
        <v>103341.70000000001</v>
      </c>
      <c r="F11" s="46">
        <f t="shared" si="0"/>
        <v>20344.93</v>
      </c>
      <c r="G11" s="51">
        <f>F11/E11</f>
        <v>0.19687047919668438</v>
      </c>
    </row>
    <row r="12" spans="1:7" ht="61.5" customHeight="1" x14ac:dyDescent="0.3">
      <c r="A12" s="62"/>
      <c r="B12" s="61"/>
      <c r="C12" s="61"/>
      <c r="D12" s="50" t="s">
        <v>13</v>
      </c>
      <c r="E12" s="46">
        <f t="shared" si="0"/>
        <v>17674.2</v>
      </c>
      <c r="F12" s="46">
        <f t="shared" si="0"/>
        <v>17674.2</v>
      </c>
      <c r="G12" s="51">
        <f>F12/E12</f>
        <v>1</v>
      </c>
    </row>
    <row r="13" spans="1:7" ht="33.75" customHeight="1" x14ac:dyDescent="0.3">
      <c r="A13" s="62"/>
      <c r="B13" s="61"/>
      <c r="C13" s="61"/>
      <c r="D13" s="50" t="s">
        <v>14</v>
      </c>
      <c r="E13" s="46">
        <v>0</v>
      </c>
      <c r="F13" s="46">
        <v>0</v>
      </c>
      <c r="G13" s="51">
        <v>0</v>
      </c>
    </row>
    <row r="14" spans="1:7" ht="23.25" customHeight="1" x14ac:dyDescent="0.3">
      <c r="A14" s="57"/>
      <c r="B14" s="54" t="s">
        <v>16</v>
      </c>
      <c r="C14" s="54" t="s">
        <v>21</v>
      </c>
      <c r="D14" s="47" t="s">
        <v>11</v>
      </c>
      <c r="E14" s="48">
        <f>SUM(E15:E18)</f>
        <v>148050.91000000003</v>
      </c>
      <c r="F14" s="48">
        <f>SUM(F15:F18)</f>
        <v>62254.880000000005</v>
      </c>
      <c r="G14" s="49">
        <f>F14/E14</f>
        <v>0.42049643598948488</v>
      </c>
    </row>
    <row r="15" spans="1:7" ht="37.5" x14ac:dyDescent="0.3">
      <c r="A15" s="58"/>
      <c r="B15" s="55"/>
      <c r="C15" s="55"/>
      <c r="D15" s="50" t="s">
        <v>10</v>
      </c>
      <c r="E15" s="46">
        <f t="shared" ref="E15:F18" si="1">E20</f>
        <v>27035.010000000002</v>
      </c>
      <c r="F15" s="46">
        <f t="shared" si="1"/>
        <v>24235.75</v>
      </c>
      <c r="G15" s="49">
        <f>F15/E15</f>
        <v>0.89645796321140614</v>
      </c>
    </row>
    <row r="16" spans="1:7" ht="93.75" x14ac:dyDescent="0.3">
      <c r="A16" s="58"/>
      <c r="B16" s="55"/>
      <c r="C16" s="55"/>
      <c r="D16" s="50" t="s">
        <v>12</v>
      </c>
      <c r="E16" s="46">
        <f>E21</f>
        <v>103341.70000000001</v>
      </c>
      <c r="F16" s="46">
        <f t="shared" si="1"/>
        <v>20344.93</v>
      </c>
      <c r="G16" s="49">
        <f>F16/E16</f>
        <v>0.19687047919668438</v>
      </c>
    </row>
    <row r="17" spans="1:7" ht="56.25" x14ac:dyDescent="0.3">
      <c r="A17" s="58"/>
      <c r="B17" s="55"/>
      <c r="C17" s="55"/>
      <c r="D17" s="50" t="s">
        <v>13</v>
      </c>
      <c r="E17" s="46">
        <f t="shared" si="1"/>
        <v>17674.2</v>
      </c>
      <c r="F17" s="46">
        <f t="shared" si="1"/>
        <v>17674.2</v>
      </c>
      <c r="G17" s="49">
        <f>F17/E17</f>
        <v>1</v>
      </c>
    </row>
    <row r="18" spans="1:7" ht="21.75" customHeight="1" x14ac:dyDescent="0.3">
      <c r="A18" s="59"/>
      <c r="B18" s="56"/>
      <c r="C18" s="56"/>
      <c r="D18" s="50" t="s">
        <v>14</v>
      </c>
      <c r="E18" s="46">
        <f t="shared" si="1"/>
        <v>0</v>
      </c>
      <c r="F18" s="46">
        <f t="shared" si="1"/>
        <v>0</v>
      </c>
      <c r="G18" s="49">
        <v>0</v>
      </c>
    </row>
    <row r="19" spans="1:7" ht="24" customHeight="1" x14ac:dyDescent="0.3">
      <c r="A19" s="57"/>
      <c r="B19" s="54" t="s">
        <v>17</v>
      </c>
      <c r="C19" s="54" t="s">
        <v>22</v>
      </c>
      <c r="D19" s="50" t="s">
        <v>11</v>
      </c>
      <c r="E19" s="46">
        <f>SUM(E20:E23)</f>
        <v>148050.91000000003</v>
      </c>
      <c r="F19" s="46">
        <f>SUM(F20:F23)</f>
        <v>62254.880000000005</v>
      </c>
      <c r="G19" s="51">
        <f>F19/E19</f>
        <v>0.42049643598948488</v>
      </c>
    </row>
    <row r="20" spans="1:7" ht="46.5" customHeight="1" x14ac:dyDescent="0.3">
      <c r="A20" s="58"/>
      <c r="B20" s="55"/>
      <c r="C20" s="55"/>
      <c r="D20" s="50" t="s">
        <v>10</v>
      </c>
      <c r="E20" s="46">
        <f t="shared" ref="E20:F22" si="2">E25+E30+E35+E40</f>
        <v>27035.010000000002</v>
      </c>
      <c r="F20" s="46">
        <f t="shared" si="2"/>
        <v>24235.75</v>
      </c>
      <c r="G20" s="51">
        <f>F20/E20</f>
        <v>0.89645796321140614</v>
      </c>
    </row>
    <row r="21" spans="1:7" ht="98.25" customHeight="1" x14ac:dyDescent="0.3">
      <c r="A21" s="58"/>
      <c r="B21" s="55"/>
      <c r="C21" s="55"/>
      <c r="D21" s="50" t="s">
        <v>12</v>
      </c>
      <c r="E21" s="46">
        <f t="shared" si="2"/>
        <v>103341.70000000001</v>
      </c>
      <c r="F21" s="46">
        <f t="shared" si="2"/>
        <v>20344.93</v>
      </c>
      <c r="G21" s="51">
        <f>F21/E21</f>
        <v>0.19687047919668438</v>
      </c>
    </row>
    <row r="22" spans="1:7" ht="63" customHeight="1" x14ac:dyDescent="0.3">
      <c r="A22" s="58"/>
      <c r="B22" s="55"/>
      <c r="C22" s="55"/>
      <c r="D22" s="50" t="s">
        <v>13</v>
      </c>
      <c r="E22" s="46">
        <f t="shared" si="2"/>
        <v>17674.2</v>
      </c>
      <c r="F22" s="46">
        <f t="shared" si="2"/>
        <v>17674.2</v>
      </c>
      <c r="G22" s="46">
        <f>G27+G32+G37+G42</f>
        <v>0</v>
      </c>
    </row>
    <row r="23" spans="1:7" ht="27.75" customHeight="1" x14ac:dyDescent="0.3">
      <c r="A23" s="59"/>
      <c r="B23" s="56"/>
      <c r="C23" s="56"/>
      <c r="D23" s="50" t="s">
        <v>14</v>
      </c>
      <c r="E23" s="46">
        <v>0</v>
      </c>
      <c r="F23" s="46">
        <v>0</v>
      </c>
      <c r="G23" s="51">
        <v>0</v>
      </c>
    </row>
    <row r="24" spans="1:7" ht="36" customHeight="1" x14ac:dyDescent="0.3">
      <c r="A24" s="57"/>
      <c r="B24" s="54" t="s">
        <v>18</v>
      </c>
      <c r="C24" s="54" t="s">
        <v>23</v>
      </c>
      <c r="D24" s="50" t="s">
        <v>11</v>
      </c>
      <c r="E24" s="46">
        <f>SUM(E25:E28)</f>
        <v>113120.00000000001</v>
      </c>
      <c r="F24" s="46">
        <f>SUM(F25:F28)</f>
        <v>49002.09</v>
      </c>
      <c r="G24" s="51">
        <f>F24/E24</f>
        <v>0.43318679278642142</v>
      </c>
    </row>
    <row r="25" spans="1:7" ht="37.5" x14ac:dyDescent="0.3">
      <c r="A25" s="58"/>
      <c r="B25" s="55"/>
      <c r="C25" s="55"/>
      <c r="D25" s="50" t="s">
        <v>10</v>
      </c>
      <c r="E25" s="46">
        <f>921.6+9138.12+180.38+454.82+799.99+526.32+526.32+142.5+704.05</f>
        <v>13394.099999999999</v>
      </c>
      <c r="F25" s="46">
        <f>9138.12+187.9+660+138.1+300.81+479.28+78.75</f>
        <v>10982.960000000001</v>
      </c>
      <c r="G25" s="51">
        <f>F25/E25</f>
        <v>0.81998491873287505</v>
      </c>
    </row>
    <row r="26" spans="1:7" ht="93.75" x14ac:dyDescent="0.3">
      <c r="A26" s="58"/>
      <c r="B26" s="55"/>
      <c r="C26" s="55"/>
      <c r="D26" s="50" t="s">
        <v>12</v>
      </c>
      <c r="E26" s="46">
        <f>929.9+2717.9+13377+10000+10000+45026.9</f>
        <v>82051.700000000012</v>
      </c>
      <c r="F26" s="46">
        <f>929.9+2636.9+5715.47+9566.41+1496.25</f>
        <v>20344.93</v>
      </c>
      <c r="G26" s="51">
        <v>0</v>
      </c>
    </row>
    <row r="27" spans="1:7" ht="63.75" customHeight="1" x14ac:dyDescent="0.3">
      <c r="A27" s="58"/>
      <c r="B27" s="55"/>
      <c r="C27" s="55"/>
      <c r="D27" s="50" t="s">
        <v>13</v>
      </c>
      <c r="E27" s="46">
        <f>17674.2</f>
        <v>17674.2</v>
      </c>
      <c r="F27" s="46">
        <f>17674.2</f>
        <v>17674.2</v>
      </c>
      <c r="G27" s="51">
        <v>0</v>
      </c>
    </row>
    <row r="28" spans="1:7" ht="20.25" customHeight="1" x14ac:dyDescent="0.3">
      <c r="A28" s="59"/>
      <c r="B28" s="56"/>
      <c r="C28" s="56"/>
      <c r="D28" s="50" t="s">
        <v>14</v>
      </c>
      <c r="E28" s="46">
        <v>0</v>
      </c>
      <c r="F28" s="46">
        <v>0</v>
      </c>
      <c r="G28" s="51">
        <v>0</v>
      </c>
    </row>
    <row r="29" spans="1:7" ht="33" customHeight="1" x14ac:dyDescent="0.3">
      <c r="A29" s="57"/>
      <c r="B29" s="54" t="s">
        <v>18</v>
      </c>
      <c r="C29" s="54" t="s">
        <v>24</v>
      </c>
      <c r="D29" s="50" t="s">
        <v>11</v>
      </c>
      <c r="E29" s="46">
        <f>SUM(E30:E33)</f>
        <v>25507.81</v>
      </c>
      <c r="F29" s="46">
        <f>SUM(F30:F33)</f>
        <v>4197.8100000000004</v>
      </c>
      <c r="G29" s="51">
        <f>F29/E29</f>
        <v>0.16456959652749492</v>
      </c>
    </row>
    <row r="30" spans="1:7" ht="37.5" x14ac:dyDescent="0.3">
      <c r="A30" s="58"/>
      <c r="B30" s="55"/>
      <c r="C30" s="55"/>
      <c r="D30" s="50" t="s">
        <v>10</v>
      </c>
      <c r="E30" s="46">
        <v>4217.8100000000004</v>
      </c>
      <c r="F30" s="46">
        <f>4197.81</f>
        <v>4197.8100000000004</v>
      </c>
      <c r="G30" s="51">
        <f t="shared" ref="G30" si="3">F30/E30</f>
        <v>0.99525820271657561</v>
      </c>
    </row>
    <row r="31" spans="1:7" ht="93.75" x14ac:dyDescent="0.3">
      <c r="A31" s="58"/>
      <c r="B31" s="55"/>
      <c r="C31" s="55"/>
      <c r="D31" s="50" t="s">
        <v>12</v>
      </c>
      <c r="E31" s="46">
        <f>17300+3990</f>
        <v>21290</v>
      </c>
      <c r="F31" s="46">
        <v>0</v>
      </c>
      <c r="G31" s="51">
        <v>0</v>
      </c>
    </row>
    <row r="32" spans="1:7" ht="56.25" x14ac:dyDescent="0.3">
      <c r="A32" s="58"/>
      <c r="B32" s="55"/>
      <c r="C32" s="55"/>
      <c r="D32" s="50" t="s">
        <v>13</v>
      </c>
      <c r="E32" s="46">
        <v>0</v>
      </c>
      <c r="F32" s="46">
        <v>0</v>
      </c>
      <c r="G32" s="51">
        <v>0</v>
      </c>
    </row>
    <row r="33" spans="1:7" x14ac:dyDescent="0.3">
      <c r="A33" s="59"/>
      <c r="B33" s="56"/>
      <c r="C33" s="56"/>
      <c r="D33" s="50" t="s">
        <v>14</v>
      </c>
      <c r="E33" s="46">
        <v>0</v>
      </c>
      <c r="F33" s="46">
        <v>0</v>
      </c>
      <c r="G33" s="51">
        <v>0</v>
      </c>
    </row>
    <row r="34" spans="1:7" x14ac:dyDescent="0.3">
      <c r="A34" s="57"/>
      <c r="B34" s="54" t="s">
        <v>18</v>
      </c>
      <c r="C34" s="54" t="s">
        <v>25</v>
      </c>
      <c r="D34" s="50" t="s">
        <v>11</v>
      </c>
      <c r="E34" s="46">
        <f>SUM(E35:E38)</f>
        <v>0</v>
      </c>
      <c r="F34" s="46">
        <f>SUM(F35:F38)</f>
        <v>0</v>
      </c>
      <c r="G34" s="51">
        <v>0</v>
      </c>
    </row>
    <row r="35" spans="1:7" ht="37.5" x14ac:dyDescent="0.3">
      <c r="A35" s="58"/>
      <c r="B35" s="55"/>
      <c r="C35" s="55"/>
      <c r="D35" s="50" t="s">
        <v>10</v>
      </c>
      <c r="E35" s="46">
        <v>0</v>
      </c>
      <c r="F35" s="46">
        <v>0</v>
      </c>
      <c r="G35" s="51">
        <v>0</v>
      </c>
    </row>
    <row r="36" spans="1:7" ht="93.75" x14ac:dyDescent="0.3">
      <c r="A36" s="58"/>
      <c r="B36" s="55"/>
      <c r="C36" s="55"/>
      <c r="D36" s="50" t="s">
        <v>12</v>
      </c>
      <c r="E36" s="46">
        <v>0</v>
      </c>
      <c r="F36" s="46">
        <v>0</v>
      </c>
      <c r="G36" s="51">
        <v>0</v>
      </c>
    </row>
    <row r="37" spans="1:7" ht="56.25" x14ac:dyDescent="0.3">
      <c r="A37" s="58"/>
      <c r="B37" s="55"/>
      <c r="C37" s="55"/>
      <c r="D37" s="50" t="s">
        <v>13</v>
      </c>
      <c r="E37" s="46">
        <v>0</v>
      </c>
      <c r="F37" s="46">
        <v>0</v>
      </c>
      <c r="G37" s="51">
        <v>0</v>
      </c>
    </row>
    <row r="38" spans="1:7" x14ac:dyDescent="0.3">
      <c r="A38" s="59"/>
      <c r="B38" s="56"/>
      <c r="C38" s="56"/>
      <c r="D38" s="50" t="s">
        <v>14</v>
      </c>
      <c r="E38" s="46">
        <v>0</v>
      </c>
      <c r="F38" s="46">
        <v>0</v>
      </c>
      <c r="G38" s="51">
        <v>0</v>
      </c>
    </row>
    <row r="39" spans="1:7" ht="31.5" customHeight="1" x14ac:dyDescent="0.3">
      <c r="A39" s="57"/>
      <c r="B39" s="54" t="s">
        <v>18</v>
      </c>
      <c r="C39" s="54" t="s">
        <v>26</v>
      </c>
      <c r="D39" s="50" t="s">
        <v>11</v>
      </c>
      <c r="E39" s="46">
        <f>SUM(E40:E43)</f>
        <v>9423.1</v>
      </c>
      <c r="F39" s="46">
        <f>SUM(F40:F43)</f>
        <v>9054.98</v>
      </c>
      <c r="G39" s="51">
        <f>F39/E39</f>
        <v>0.96093429975273525</v>
      </c>
    </row>
    <row r="40" spans="1:7" ht="37.5" x14ac:dyDescent="0.3">
      <c r="A40" s="58"/>
      <c r="B40" s="55"/>
      <c r="C40" s="55"/>
      <c r="D40" s="50" t="s">
        <v>10</v>
      </c>
      <c r="E40" s="46">
        <v>9423.1</v>
      </c>
      <c r="F40" s="46">
        <f>4957.98+4097</f>
        <v>9054.98</v>
      </c>
      <c r="G40" s="51">
        <f>F40/E40</f>
        <v>0.96093429975273525</v>
      </c>
    </row>
    <row r="41" spans="1:7" ht="93.75" x14ac:dyDescent="0.3">
      <c r="A41" s="58"/>
      <c r="B41" s="55"/>
      <c r="C41" s="55"/>
      <c r="D41" s="50" t="s">
        <v>12</v>
      </c>
      <c r="E41" s="46">
        <v>0</v>
      </c>
      <c r="F41" s="46">
        <v>0</v>
      </c>
      <c r="G41" s="51">
        <v>0</v>
      </c>
    </row>
    <row r="42" spans="1:7" ht="56.25" x14ac:dyDescent="0.3">
      <c r="A42" s="58"/>
      <c r="B42" s="55"/>
      <c r="C42" s="55"/>
      <c r="D42" s="50" t="s">
        <v>13</v>
      </c>
      <c r="E42" s="46">
        <v>0</v>
      </c>
      <c r="F42" s="46">
        <v>0</v>
      </c>
      <c r="G42" s="51">
        <v>0</v>
      </c>
    </row>
    <row r="43" spans="1:7" x14ac:dyDescent="0.3">
      <c r="A43" s="59"/>
      <c r="B43" s="56"/>
      <c r="C43" s="56"/>
      <c r="D43" s="50" t="s">
        <v>14</v>
      </c>
      <c r="E43" s="46">
        <v>0</v>
      </c>
      <c r="F43" s="46">
        <v>0</v>
      </c>
      <c r="G43" s="51">
        <v>0</v>
      </c>
    </row>
    <row r="44" spans="1:7" x14ac:dyDescent="0.3">
      <c r="A44" s="52"/>
      <c r="B44" s="53"/>
      <c r="E44" s="5"/>
      <c r="F44" s="5"/>
      <c r="G44" s="4"/>
    </row>
    <row r="45" spans="1:7" x14ac:dyDescent="0.3">
      <c r="A45" s="52"/>
      <c r="B45" s="53"/>
    </row>
  </sheetData>
  <mergeCells count="30">
    <mergeCell ref="A19:A23"/>
    <mergeCell ref="B19:B23"/>
    <mergeCell ref="C19:C23"/>
    <mergeCell ref="B9:B13"/>
    <mergeCell ref="A14:A18"/>
    <mergeCell ref="B14:B18"/>
    <mergeCell ref="C14:C18"/>
    <mergeCell ref="A2:G2"/>
    <mergeCell ref="C9:C13"/>
    <mergeCell ref="A9:A13"/>
    <mergeCell ref="E7:F7"/>
    <mergeCell ref="G7:G8"/>
    <mergeCell ref="A7:A8"/>
    <mergeCell ref="B7:B8"/>
    <mergeCell ref="C7:C8"/>
    <mergeCell ref="D7:D8"/>
    <mergeCell ref="A3:G3"/>
    <mergeCell ref="A5:G5"/>
    <mergeCell ref="B34:B38"/>
    <mergeCell ref="A34:A38"/>
    <mergeCell ref="C34:C38"/>
    <mergeCell ref="B39:B43"/>
    <mergeCell ref="A39:A43"/>
    <mergeCell ref="C39:C43"/>
    <mergeCell ref="B24:B28"/>
    <mergeCell ref="C24:C28"/>
    <mergeCell ref="A24:A28"/>
    <mergeCell ref="B29:B33"/>
    <mergeCell ref="C29:C33"/>
    <mergeCell ref="A29:A33"/>
  </mergeCells>
  <pageMargins left="0.70866141732283472" right="0.70866141732283472" top="0.74803149606299213" bottom="0.74803149606299213" header="0.31496062992125984" footer="0.31496062992125984"/>
  <pageSetup paperSize="9" scale="64" fitToWidth="0" fitToHeight="0" orientation="landscape" r:id="rId1"/>
  <rowBreaks count="2" manualBreakCount="2">
    <brk id="13" max="16383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7"/>
  <sheetViews>
    <sheetView zoomScaleNormal="100" workbookViewId="0">
      <pane ySplit="5" topLeftCell="A6" activePane="bottomLeft" state="frozen"/>
      <selection pane="bottomLeft" activeCell="H6" sqref="H6"/>
    </sheetView>
  </sheetViews>
  <sheetFormatPr defaultRowHeight="18.75" x14ac:dyDescent="0.3"/>
  <cols>
    <col min="1" max="1" width="32.140625" style="6" customWidth="1"/>
    <col min="2" max="2" width="9.140625" style="6"/>
    <col min="3" max="3" width="9.140625" style="42"/>
    <col min="4" max="4" width="15.5703125" style="6" bestFit="1" customWidth="1"/>
    <col min="5" max="5" width="9.140625" style="6"/>
    <col min="6" max="6" width="15.5703125" style="6" customWidth="1"/>
    <col min="7" max="7" width="15.85546875" style="6" customWidth="1"/>
    <col min="8" max="8" width="17.85546875" style="6" customWidth="1"/>
    <col min="9" max="9" width="16.5703125" style="6" customWidth="1"/>
    <col min="10" max="10" width="17" style="43" customWidth="1"/>
    <col min="11" max="11" width="14.140625" style="43" customWidth="1"/>
    <col min="12" max="12" width="14" style="43" customWidth="1"/>
    <col min="13" max="13" width="14.140625" style="43" customWidth="1"/>
    <col min="14" max="252" width="9.140625" style="6"/>
    <col min="253" max="253" width="32.140625" style="6" customWidth="1"/>
    <col min="254" max="255" width="9.140625" style="6"/>
    <col min="256" max="256" width="15.5703125" style="6" bestFit="1" customWidth="1"/>
    <col min="257" max="257" width="9.140625" style="6"/>
    <col min="258" max="258" width="17.28515625" style="6" customWidth="1"/>
    <col min="259" max="259" width="15" style="6" customWidth="1"/>
    <col min="260" max="260" width="13.42578125" style="6" customWidth="1"/>
    <col min="261" max="261" width="14.85546875" style="6" customWidth="1"/>
    <col min="262" max="262" width="15.5703125" style="6" customWidth="1"/>
    <col min="263" max="263" width="15.85546875" style="6" customWidth="1"/>
    <col min="264" max="264" width="17.85546875" style="6" customWidth="1"/>
    <col min="265" max="265" width="16.5703125" style="6" customWidth="1"/>
    <col min="266" max="266" width="31" style="6" customWidth="1"/>
    <col min="267" max="508" width="9.140625" style="6"/>
    <col min="509" max="509" width="32.140625" style="6" customWidth="1"/>
    <col min="510" max="511" width="9.140625" style="6"/>
    <col min="512" max="512" width="15.5703125" style="6" bestFit="1" customWidth="1"/>
    <col min="513" max="513" width="9.140625" style="6"/>
    <col min="514" max="514" width="17.28515625" style="6" customWidth="1"/>
    <col min="515" max="515" width="15" style="6" customWidth="1"/>
    <col min="516" max="516" width="13.42578125" style="6" customWidth="1"/>
    <col min="517" max="517" width="14.85546875" style="6" customWidth="1"/>
    <col min="518" max="518" width="15.5703125" style="6" customWidth="1"/>
    <col min="519" max="519" width="15.85546875" style="6" customWidth="1"/>
    <col min="520" max="520" width="17.85546875" style="6" customWidth="1"/>
    <col min="521" max="521" width="16.5703125" style="6" customWidth="1"/>
    <col min="522" max="522" width="31" style="6" customWidth="1"/>
    <col min="523" max="764" width="9.140625" style="6"/>
    <col min="765" max="765" width="32.140625" style="6" customWidth="1"/>
    <col min="766" max="767" width="9.140625" style="6"/>
    <col min="768" max="768" width="15.5703125" style="6" bestFit="1" customWidth="1"/>
    <col min="769" max="769" width="9.140625" style="6"/>
    <col min="770" max="770" width="17.28515625" style="6" customWidth="1"/>
    <col min="771" max="771" width="15" style="6" customWidth="1"/>
    <col min="772" max="772" width="13.42578125" style="6" customWidth="1"/>
    <col min="773" max="773" width="14.85546875" style="6" customWidth="1"/>
    <col min="774" max="774" width="15.5703125" style="6" customWidth="1"/>
    <col min="775" max="775" width="15.85546875" style="6" customWidth="1"/>
    <col min="776" max="776" width="17.85546875" style="6" customWidth="1"/>
    <col min="777" max="777" width="16.5703125" style="6" customWidth="1"/>
    <col min="778" max="778" width="31" style="6" customWidth="1"/>
    <col min="779" max="1020" width="9.140625" style="6"/>
    <col min="1021" max="1021" width="32.140625" style="6" customWidth="1"/>
    <col min="1022" max="1023" width="9.140625" style="6"/>
    <col min="1024" max="1024" width="15.5703125" style="6" bestFit="1" customWidth="1"/>
    <col min="1025" max="1025" width="9.140625" style="6"/>
    <col min="1026" max="1026" width="17.28515625" style="6" customWidth="1"/>
    <col min="1027" max="1027" width="15" style="6" customWidth="1"/>
    <col min="1028" max="1028" width="13.42578125" style="6" customWidth="1"/>
    <col min="1029" max="1029" width="14.85546875" style="6" customWidth="1"/>
    <col min="1030" max="1030" width="15.5703125" style="6" customWidth="1"/>
    <col min="1031" max="1031" width="15.85546875" style="6" customWidth="1"/>
    <col min="1032" max="1032" width="17.85546875" style="6" customWidth="1"/>
    <col min="1033" max="1033" width="16.5703125" style="6" customWidth="1"/>
    <col min="1034" max="1034" width="31" style="6" customWidth="1"/>
    <col min="1035" max="1276" width="9.140625" style="6"/>
    <col min="1277" max="1277" width="32.140625" style="6" customWidth="1"/>
    <col min="1278" max="1279" width="9.140625" style="6"/>
    <col min="1280" max="1280" width="15.5703125" style="6" bestFit="1" customWidth="1"/>
    <col min="1281" max="1281" width="9.140625" style="6"/>
    <col min="1282" max="1282" width="17.28515625" style="6" customWidth="1"/>
    <col min="1283" max="1283" width="15" style="6" customWidth="1"/>
    <col min="1284" max="1284" width="13.42578125" style="6" customWidth="1"/>
    <col min="1285" max="1285" width="14.85546875" style="6" customWidth="1"/>
    <col min="1286" max="1286" width="15.5703125" style="6" customWidth="1"/>
    <col min="1287" max="1287" width="15.85546875" style="6" customWidth="1"/>
    <col min="1288" max="1288" width="17.85546875" style="6" customWidth="1"/>
    <col min="1289" max="1289" width="16.5703125" style="6" customWidth="1"/>
    <col min="1290" max="1290" width="31" style="6" customWidth="1"/>
    <col min="1291" max="1532" width="9.140625" style="6"/>
    <col min="1533" max="1533" width="32.140625" style="6" customWidth="1"/>
    <col min="1534" max="1535" width="9.140625" style="6"/>
    <col min="1536" max="1536" width="15.5703125" style="6" bestFit="1" customWidth="1"/>
    <col min="1537" max="1537" width="9.140625" style="6"/>
    <col min="1538" max="1538" width="17.28515625" style="6" customWidth="1"/>
    <col min="1539" max="1539" width="15" style="6" customWidth="1"/>
    <col min="1540" max="1540" width="13.42578125" style="6" customWidth="1"/>
    <col min="1541" max="1541" width="14.85546875" style="6" customWidth="1"/>
    <col min="1542" max="1542" width="15.5703125" style="6" customWidth="1"/>
    <col min="1543" max="1543" width="15.85546875" style="6" customWidth="1"/>
    <col min="1544" max="1544" width="17.85546875" style="6" customWidth="1"/>
    <col min="1545" max="1545" width="16.5703125" style="6" customWidth="1"/>
    <col min="1546" max="1546" width="31" style="6" customWidth="1"/>
    <col min="1547" max="1788" width="9.140625" style="6"/>
    <col min="1789" max="1789" width="32.140625" style="6" customWidth="1"/>
    <col min="1790" max="1791" width="9.140625" style="6"/>
    <col min="1792" max="1792" width="15.5703125" style="6" bestFit="1" customWidth="1"/>
    <col min="1793" max="1793" width="9.140625" style="6"/>
    <col min="1794" max="1794" width="17.28515625" style="6" customWidth="1"/>
    <col min="1795" max="1795" width="15" style="6" customWidth="1"/>
    <col min="1796" max="1796" width="13.42578125" style="6" customWidth="1"/>
    <col min="1797" max="1797" width="14.85546875" style="6" customWidth="1"/>
    <col min="1798" max="1798" width="15.5703125" style="6" customWidth="1"/>
    <col min="1799" max="1799" width="15.85546875" style="6" customWidth="1"/>
    <col min="1800" max="1800" width="17.85546875" style="6" customWidth="1"/>
    <col min="1801" max="1801" width="16.5703125" style="6" customWidth="1"/>
    <col min="1802" max="1802" width="31" style="6" customWidth="1"/>
    <col min="1803" max="2044" width="9.140625" style="6"/>
    <col min="2045" max="2045" width="32.140625" style="6" customWidth="1"/>
    <col min="2046" max="2047" width="9.140625" style="6"/>
    <col min="2048" max="2048" width="15.5703125" style="6" bestFit="1" customWidth="1"/>
    <col min="2049" max="2049" width="9.140625" style="6"/>
    <col min="2050" max="2050" width="17.28515625" style="6" customWidth="1"/>
    <col min="2051" max="2051" width="15" style="6" customWidth="1"/>
    <col min="2052" max="2052" width="13.42578125" style="6" customWidth="1"/>
    <col min="2053" max="2053" width="14.85546875" style="6" customWidth="1"/>
    <col min="2054" max="2054" width="15.5703125" style="6" customWidth="1"/>
    <col min="2055" max="2055" width="15.85546875" style="6" customWidth="1"/>
    <col min="2056" max="2056" width="17.85546875" style="6" customWidth="1"/>
    <col min="2057" max="2057" width="16.5703125" style="6" customWidth="1"/>
    <col min="2058" max="2058" width="31" style="6" customWidth="1"/>
    <col min="2059" max="2300" width="9.140625" style="6"/>
    <col min="2301" max="2301" width="32.140625" style="6" customWidth="1"/>
    <col min="2302" max="2303" width="9.140625" style="6"/>
    <col min="2304" max="2304" width="15.5703125" style="6" bestFit="1" customWidth="1"/>
    <col min="2305" max="2305" width="9.140625" style="6"/>
    <col min="2306" max="2306" width="17.28515625" style="6" customWidth="1"/>
    <col min="2307" max="2307" width="15" style="6" customWidth="1"/>
    <col min="2308" max="2308" width="13.42578125" style="6" customWidth="1"/>
    <col min="2309" max="2309" width="14.85546875" style="6" customWidth="1"/>
    <col min="2310" max="2310" width="15.5703125" style="6" customWidth="1"/>
    <col min="2311" max="2311" width="15.85546875" style="6" customWidth="1"/>
    <col min="2312" max="2312" width="17.85546875" style="6" customWidth="1"/>
    <col min="2313" max="2313" width="16.5703125" style="6" customWidth="1"/>
    <col min="2314" max="2314" width="31" style="6" customWidth="1"/>
    <col min="2315" max="2556" width="9.140625" style="6"/>
    <col min="2557" max="2557" width="32.140625" style="6" customWidth="1"/>
    <col min="2558" max="2559" width="9.140625" style="6"/>
    <col min="2560" max="2560" width="15.5703125" style="6" bestFit="1" customWidth="1"/>
    <col min="2561" max="2561" width="9.140625" style="6"/>
    <col min="2562" max="2562" width="17.28515625" style="6" customWidth="1"/>
    <col min="2563" max="2563" width="15" style="6" customWidth="1"/>
    <col min="2564" max="2564" width="13.42578125" style="6" customWidth="1"/>
    <col min="2565" max="2565" width="14.85546875" style="6" customWidth="1"/>
    <col min="2566" max="2566" width="15.5703125" style="6" customWidth="1"/>
    <col min="2567" max="2567" width="15.85546875" style="6" customWidth="1"/>
    <col min="2568" max="2568" width="17.85546875" style="6" customWidth="1"/>
    <col min="2569" max="2569" width="16.5703125" style="6" customWidth="1"/>
    <col min="2570" max="2570" width="31" style="6" customWidth="1"/>
    <col min="2571" max="2812" width="9.140625" style="6"/>
    <col min="2813" max="2813" width="32.140625" style="6" customWidth="1"/>
    <col min="2814" max="2815" width="9.140625" style="6"/>
    <col min="2816" max="2816" width="15.5703125" style="6" bestFit="1" customWidth="1"/>
    <col min="2817" max="2817" width="9.140625" style="6"/>
    <col min="2818" max="2818" width="17.28515625" style="6" customWidth="1"/>
    <col min="2819" max="2819" width="15" style="6" customWidth="1"/>
    <col min="2820" max="2820" width="13.42578125" style="6" customWidth="1"/>
    <col min="2821" max="2821" width="14.85546875" style="6" customWidth="1"/>
    <col min="2822" max="2822" width="15.5703125" style="6" customWidth="1"/>
    <col min="2823" max="2823" width="15.85546875" style="6" customWidth="1"/>
    <col min="2824" max="2824" width="17.85546875" style="6" customWidth="1"/>
    <col min="2825" max="2825" width="16.5703125" style="6" customWidth="1"/>
    <col min="2826" max="2826" width="31" style="6" customWidth="1"/>
    <col min="2827" max="3068" width="9.140625" style="6"/>
    <col min="3069" max="3069" width="32.140625" style="6" customWidth="1"/>
    <col min="3070" max="3071" width="9.140625" style="6"/>
    <col min="3072" max="3072" width="15.5703125" style="6" bestFit="1" customWidth="1"/>
    <col min="3073" max="3073" width="9.140625" style="6"/>
    <col min="3074" max="3074" width="17.28515625" style="6" customWidth="1"/>
    <col min="3075" max="3075" width="15" style="6" customWidth="1"/>
    <col min="3076" max="3076" width="13.42578125" style="6" customWidth="1"/>
    <col min="3077" max="3077" width="14.85546875" style="6" customWidth="1"/>
    <col min="3078" max="3078" width="15.5703125" style="6" customWidth="1"/>
    <col min="3079" max="3079" width="15.85546875" style="6" customWidth="1"/>
    <col min="3080" max="3080" width="17.85546875" style="6" customWidth="1"/>
    <col min="3081" max="3081" width="16.5703125" style="6" customWidth="1"/>
    <col min="3082" max="3082" width="31" style="6" customWidth="1"/>
    <col min="3083" max="3324" width="9.140625" style="6"/>
    <col min="3325" max="3325" width="32.140625" style="6" customWidth="1"/>
    <col min="3326" max="3327" width="9.140625" style="6"/>
    <col min="3328" max="3328" width="15.5703125" style="6" bestFit="1" customWidth="1"/>
    <col min="3329" max="3329" width="9.140625" style="6"/>
    <col min="3330" max="3330" width="17.28515625" style="6" customWidth="1"/>
    <col min="3331" max="3331" width="15" style="6" customWidth="1"/>
    <col min="3332" max="3332" width="13.42578125" style="6" customWidth="1"/>
    <col min="3333" max="3333" width="14.85546875" style="6" customWidth="1"/>
    <col min="3334" max="3334" width="15.5703125" style="6" customWidth="1"/>
    <col min="3335" max="3335" width="15.85546875" style="6" customWidth="1"/>
    <col min="3336" max="3336" width="17.85546875" style="6" customWidth="1"/>
    <col min="3337" max="3337" width="16.5703125" style="6" customWidth="1"/>
    <col min="3338" max="3338" width="31" style="6" customWidth="1"/>
    <col min="3339" max="3580" width="9.140625" style="6"/>
    <col min="3581" max="3581" width="32.140625" style="6" customWidth="1"/>
    <col min="3582" max="3583" width="9.140625" style="6"/>
    <col min="3584" max="3584" width="15.5703125" style="6" bestFit="1" customWidth="1"/>
    <col min="3585" max="3585" width="9.140625" style="6"/>
    <col min="3586" max="3586" width="17.28515625" style="6" customWidth="1"/>
    <col min="3587" max="3587" width="15" style="6" customWidth="1"/>
    <col min="3588" max="3588" width="13.42578125" style="6" customWidth="1"/>
    <col min="3589" max="3589" width="14.85546875" style="6" customWidth="1"/>
    <col min="3590" max="3590" width="15.5703125" style="6" customWidth="1"/>
    <col min="3591" max="3591" width="15.85546875" style="6" customWidth="1"/>
    <col min="3592" max="3592" width="17.85546875" style="6" customWidth="1"/>
    <col min="3593" max="3593" width="16.5703125" style="6" customWidth="1"/>
    <col min="3594" max="3594" width="31" style="6" customWidth="1"/>
    <col min="3595" max="3836" width="9.140625" style="6"/>
    <col min="3837" max="3837" width="32.140625" style="6" customWidth="1"/>
    <col min="3838" max="3839" width="9.140625" style="6"/>
    <col min="3840" max="3840" width="15.5703125" style="6" bestFit="1" customWidth="1"/>
    <col min="3841" max="3841" width="9.140625" style="6"/>
    <col min="3842" max="3842" width="17.28515625" style="6" customWidth="1"/>
    <col min="3843" max="3843" width="15" style="6" customWidth="1"/>
    <col min="3844" max="3844" width="13.42578125" style="6" customWidth="1"/>
    <col min="3845" max="3845" width="14.85546875" style="6" customWidth="1"/>
    <col min="3846" max="3846" width="15.5703125" style="6" customWidth="1"/>
    <col min="3847" max="3847" width="15.85546875" style="6" customWidth="1"/>
    <col min="3848" max="3848" width="17.85546875" style="6" customWidth="1"/>
    <col min="3849" max="3849" width="16.5703125" style="6" customWidth="1"/>
    <col min="3850" max="3850" width="31" style="6" customWidth="1"/>
    <col min="3851" max="4092" width="9.140625" style="6"/>
    <col min="4093" max="4093" width="32.140625" style="6" customWidth="1"/>
    <col min="4094" max="4095" width="9.140625" style="6"/>
    <col min="4096" max="4096" width="15.5703125" style="6" bestFit="1" customWidth="1"/>
    <col min="4097" max="4097" width="9.140625" style="6"/>
    <col min="4098" max="4098" width="17.28515625" style="6" customWidth="1"/>
    <col min="4099" max="4099" width="15" style="6" customWidth="1"/>
    <col min="4100" max="4100" width="13.42578125" style="6" customWidth="1"/>
    <col min="4101" max="4101" width="14.85546875" style="6" customWidth="1"/>
    <col min="4102" max="4102" width="15.5703125" style="6" customWidth="1"/>
    <col min="4103" max="4103" width="15.85546875" style="6" customWidth="1"/>
    <col min="4104" max="4104" width="17.85546875" style="6" customWidth="1"/>
    <col min="4105" max="4105" width="16.5703125" style="6" customWidth="1"/>
    <col min="4106" max="4106" width="31" style="6" customWidth="1"/>
    <col min="4107" max="4348" width="9.140625" style="6"/>
    <col min="4349" max="4349" width="32.140625" style="6" customWidth="1"/>
    <col min="4350" max="4351" width="9.140625" style="6"/>
    <col min="4352" max="4352" width="15.5703125" style="6" bestFit="1" customWidth="1"/>
    <col min="4353" max="4353" width="9.140625" style="6"/>
    <col min="4354" max="4354" width="17.28515625" style="6" customWidth="1"/>
    <col min="4355" max="4355" width="15" style="6" customWidth="1"/>
    <col min="4356" max="4356" width="13.42578125" style="6" customWidth="1"/>
    <col min="4357" max="4357" width="14.85546875" style="6" customWidth="1"/>
    <col min="4358" max="4358" width="15.5703125" style="6" customWidth="1"/>
    <col min="4359" max="4359" width="15.85546875" style="6" customWidth="1"/>
    <col min="4360" max="4360" width="17.85546875" style="6" customWidth="1"/>
    <col min="4361" max="4361" width="16.5703125" style="6" customWidth="1"/>
    <col min="4362" max="4362" width="31" style="6" customWidth="1"/>
    <col min="4363" max="4604" width="9.140625" style="6"/>
    <col min="4605" max="4605" width="32.140625" style="6" customWidth="1"/>
    <col min="4606" max="4607" width="9.140625" style="6"/>
    <col min="4608" max="4608" width="15.5703125" style="6" bestFit="1" customWidth="1"/>
    <col min="4609" max="4609" width="9.140625" style="6"/>
    <col min="4610" max="4610" width="17.28515625" style="6" customWidth="1"/>
    <col min="4611" max="4611" width="15" style="6" customWidth="1"/>
    <col min="4612" max="4612" width="13.42578125" style="6" customWidth="1"/>
    <col min="4613" max="4613" width="14.85546875" style="6" customWidth="1"/>
    <col min="4614" max="4614" width="15.5703125" style="6" customWidth="1"/>
    <col min="4615" max="4615" width="15.85546875" style="6" customWidth="1"/>
    <col min="4616" max="4616" width="17.85546875" style="6" customWidth="1"/>
    <col min="4617" max="4617" width="16.5703125" style="6" customWidth="1"/>
    <col min="4618" max="4618" width="31" style="6" customWidth="1"/>
    <col min="4619" max="4860" width="9.140625" style="6"/>
    <col min="4861" max="4861" width="32.140625" style="6" customWidth="1"/>
    <col min="4862" max="4863" width="9.140625" style="6"/>
    <col min="4864" max="4864" width="15.5703125" style="6" bestFit="1" customWidth="1"/>
    <col min="4865" max="4865" width="9.140625" style="6"/>
    <col min="4866" max="4866" width="17.28515625" style="6" customWidth="1"/>
    <col min="4867" max="4867" width="15" style="6" customWidth="1"/>
    <col min="4868" max="4868" width="13.42578125" style="6" customWidth="1"/>
    <col min="4869" max="4869" width="14.85546875" style="6" customWidth="1"/>
    <col min="4870" max="4870" width="15.5703125" style="6" customWidth="1"/>
    <col min="4871" max="4871" width="15.85546875" style="6" customWidth="1"/>
    <col min="4872" max="4872" width="17.85546875" style="6" customWidth="1"/>
    <col min="4873" max="4873" width="16.5703125" style="6" customWidth="1"/>
    <col min="4874" max="4874" width="31" style="6" customWidth="1"/>
    <col min="4875" max="5116" width="9.140625" style="6"/>
    <col min="5117" max="5117" width="32.140625" style="6" customWidth="1"/>
    <col min="5118" max="5119" width="9.140625" style="6"/>
    <col min="5120" max="5120" width="15.5703125" style="6" bestFit="1" customWidth="1"/>
    <col min="5121" max="5121" width="9.140625" style="6"/>
    <col min="5122" max="5122" width="17.28515625" style="6" customWidth="1"/>
    <col min="5123" max="5123" width="15" style="6" customWidth="1"/>
    <col min="5124" max="5124" width="13.42578125" style="6" customWidth="1"/>
    <col min="5125" max="5125" width="14.85546875" style="6" customWidth="1"/>
    <col min="5126" max="5126" width="15.5703125" style="6" customWidth="1"/>
    <col min="5127" max="5127" width="15.85546875" style="6" customWidth="1"/>
    <col min="5128" max="5128" width="17.85546875" style="6" customWidth="1"/>
    <col min="5129" max="5129" width="16.5703125" style="6" customWidth="1"/>
    <col min="5130" max="5130" width="31" style="6" customWidth="1"/>
    <col min="5131" max="5372" width="9.140625" style="6"/>
    <col min="5373" max="5373" width="32.140625" style="6" customWidth="1"/>
    <col min="5374" max="5375" width="9.140625" style="6"/>
    <col min="5376" max="5376" width="15.5703125" style="6" bestFit="1" customWidth="1"/>
    <col min="5377" max="5377" width="9.140625" style="6"/>
    <col min="5378" max="5378" width="17.28515625" style="6" customWidth="1"/>
    <col min="5379" max="5379" width="15" style="6" customWidth="1"/>
    <col min="5380" max="5380" width="13.42578125" style="6" customWidth="1"/>
    <col min="5381" max="5381" width="14.85546875" style="6" customWidth="1"/>
    <col min="5382" max="5382" width="15.5703125" style="6" customWidth="1"/>
    <col min="5383" max="5383" width="15.85546875" style="6" customWidth="1"/>
    <col min="5384" max="5384" width="17.85546875" style="6" customWidth="1"/>
    <col min="5385" max="5385" width="16.5703125" style="6" customWidth="1"/>
    <col min="5386" max="5386" width="31" style="6" customWidth="1"/>
    <col min="5387" max="5628" width="9.140625" style="6"/>
    <col min="5629" max="5629" width="32.140625" style="6" customWidth="1"/>
    <col min="5630" max="5631" width="9.140625" style="6"/>
    <col min="5632" max="5632" width="15.5703125" style="6" bestFit="1" customWidth="1"/>
    <col min="5633" max="5633" width="9.140625" style="6"/>
    <col min="5634" max="5634" width="17.28515625" style="6" customWidth="1"/>
    <col min="5635" max="5635" width="15" style="6" customWidth="1"/>
    <col min="5636" max="5636" width="13.42578125" style="6" customWidth="1"/>
    <col min="5637" max="5637" width="14.85546875" style="6" customWidth="1"/>
    <col min="5638" max="5638" width="15.5703125" style="6" customWidth="1"/>
    <col min="5639" max="5639" width="15.85546875" style="6" customWidth="1"/>
    <col min="5640" max="5640" width="17.85546875" style="6" customWidth="1"/>
    <col min="5641" max="5641" width="16.5703125" style="6" customWidth="1"/>
    <col min="5642" max="5642" width="31" style="6" customWidth="1"/>
    <col min="5643" max="5884" width="9.140625" style="6"/>
    <col min="5885" max="5885" width="32.140625" style="6" customWidth="1"/>
    <col min="5886" max="5887" width="9.140625" style="6"/>
    <col min="5888" max="5888" width="15.5703125" style="6" bestFit="1" customWidth="1"/>
    <col min="5889" max="5889" width="9.140625" style="6"/>
    <col min="5890" max="5890" width="17.28515625" style="6" customWidth="1"/>
    <col min="5891" max="5891" width="15" style="6" customWidth="1"/>
    <col min="5892" max="5892" width="13.42578125" style="6" customWidth="1"/>
    <col min="5893" max="5893" width="14.85546875" style="6" customWidth="1"/>
    <col min="5894" max="5894" width="15.5703125" style="6" customWidth="1"/>
    <col min="5895" max="5895" width="15.85546875" style="6" customWidth="1"/>
    <col min="5896" max="5896" width="17.85546875" style="6" customWidth="1"/>
    <col min="5897" max="5897" width="16.5703125" style="6" customWidth="1"/>
    <col min="5898" max="5898" width="31" style="6" customWidth="1"/>
    <col min="5899" max="6140" width="9.140625" style="6"/>
    <col min="6141" max="6141" width="32.140625" style="6" customWidth="1"/>
    <col min="6142" max="6143" width="9.140625" style="6"/>
    <col min="6144" max="6144" width="15.5703125" style="6" bestFit="1" customWidth="1"/>
    <col min="6145" max="6145" width="9.140625" style="6"/>
    <col min="6146" max="6146" width="17.28515625" style="6" customWidth="1"/>
    <col min="6147" max="6147" width="15" style="6" customWidth="1"/>
    <col min="6148" max="6148" width="13.42578125" style="6" customWidth="1"/>
    <col min="6149" max="6149" width="14.85546875" style="6" customWidth="1"/>
    <col min="6150" max="6150" width="15.5703125" style="6" customWidth="1"/>
    <col min="6151" max="6151" width="15.85546875" style="6" customWidth="1"/>
    <col min="6152" max="6152" width="17.85546875" style="6" customWidth="1"/>
    <col min="6153" max="6153" width="16.5703125" style="6" customWidth="1"/>
    <col min="6154" max="6154" width="31" style="6" customWidth="1"/>
    <col min="6155" max="6396" width="9.140625" style="6"/>
    <col min="6397" max="6397" width="32.140625" style="6" customWidth="1"/>
    <col min="6398" max="6399" width="9.140625" style="6"/>
    <col min="6400" max="6400" width="15.5703125" style="6" bestFit="1" customWidth="1"/>
    <col min="6401" max="6401" width="9.140625" style="6"/>
    <col min="6402" max="6402" width="17.28515625" style="6" customWidth="1"/>
    <col min="6403" max="6403" width="15" style="6" customWidth="1"/>
    <col min="6404" max="6404" width="13.42578125" style="6" customWidth="1"/>
    <col min="6405" max="6405" width="14.85546875" style="6" customWidth="1"/>
    <col min="6406" max="6406" width="15.5703125" style="6" customWidth="1"/>
    <col min="6407" max="6407" width="15.85546875" style="6" customWidth="1"/>
    <col min="6408" max="6408" width="17.85546875" style="6" customWidth="1"/>
    <col min="6409" max="6409" width="16.5703125" style="6" customWidth="1"/>
    <col min="6410" max="6410" width="31" style="6" customWidth="1"/>
    <col min="6411" max="6652" width="9.140625" style="6"/>
    <col min="6653" max="6653" width="32.140625" style="6" customWidth="1"/>
    <col min="6654" max="6655" width="9.140625" style="6"/>
    <col min="6656" max="6656" width="15.5703125" style="6" bestFit="1" customWidth="1"/>
    <col min="6657" max="6657" width="9.140625" style="6"/>
    <col min="6658" max="6658" width="17.28515625" style="6" customWidth="1"/>
    <col min="6659" max="6659" width="15" style="6" customWidth="1"/>
    <col min="6660" max="6660" width="13.42578125" style="6" customWidth="1"/>
    <col min="6661" max="6661" width="14.85546875" style="6" customWidth="1"/>
    <col min="6662" max="6662" width="15.5703125" style="6" customWidth="1"/>
    <col min="6663" max="6663" width="15.85546875" style="6" customWidth="1"/>
    <col min="6664" max="6664" width="17.85546875" style="6" customWidth="1"/>
    <col min="6665" max="6665" width="16.5703125" style="6" customWidth="1"/>
    <col min="6666" max="6666" width="31" style="6" customWidth="1"/>
    <col min="6667" max="6908" width="9.140625" style="6"/>
    <col min="6909" max="6909" width="32.140625" style="6" customWidth="1"/>
    <col min="6910" max="6911" width="9.140625" style="6"/>
    <col min="6912" max="6912" width="15.5703125" style="6" bestFit="1" customWidth="1"/>
    <col min="6913" max="6913" width="9.140625" style="6"/>
    <col min="6914" max="6914" width="17.28515625" style="6" customWidth="1"/>
    <col min="6915" max="6915" width="15" style="6" customWidth="1"/>
    <col min="6916" max="6916" width="13.42578125" style="6" customWidth="1"/>
    <col min="6917" max="6917" width="14.85546875" style="6" customWidth="1"/>
    <col min="6918" max="6918" width="15.5703125" style="6" customWidth="1"/>
    <col min="6919" max="6919" width="15.85546875" style="6" customWidth="1"/>
    <col min="6920" max="6920" width="17.85546875" style="6" customWidth="1"/>
    <col min="6921" max="6921" width="16.5703125" style="6" customWidth="1"/>
    <col min="6922" max="6922" width="31" style="6" customWidth="1"/>
    <col min="6923" max="7164" width="9.140625" style="6"/>
    <col min="7165" max="7165" width="32.140625" style="6" customWidth="1"/>
    <col min="7166" max="7167" width="9.140625" style="6"/>
    <col min="7168" max="7168" width="15.5703125" style="6" bestFit="1" customWidth="1"/>
    <col min="7169" max="7169" width="9.140625" style="6"/>
    <col min="7170" max="7170" width="17.28515625" style="6" customWidth="1"/>
    <col min="7171" max="7171" width="15" style="6" customWidth="1"/>
    <col min="7172" max="7172" width="13.42578125" style="6" customWidth="1"/>
    <col min="7173" max="7173" width="14.85546875" style="6" customWidth="1"/>
    <col min="7174" max="7174" width="15.5703125" style="6" customWidth="1"/>
    <col min="7175" max="7175" width="15.85546875" style="6" customWidth="1"/>
    <col min="7176" max="7176" width="17.85546875" style="6" customWidth="1"/>
    <col min="7177" max="7177" width="16.5703125" style="6" customWidth="1"/>
    <col min="7178" max="7178" width="31" style="6" customWidth="1"/>
    <col min="7179" max="7420" width="9.140625" style="6"/>
    <col min="7421" max="7421" width="32.140625" style="6" customWidth="1"/>
    <col min="7422" max="7423" width="9.140625" style="6"/>
    <col min="7424" max="7424" width="15.5703125" style="6" bestFit="1" customWidth="1"/>
    <col min="7425" max="7425" width="9.140625" style="6"/>
    <col min="7426" max="7426" width="17.28515625" style="6" customWidth="1"/>
    <col min="7427" max="7427" width="15" style="6" customWidth="1"/>
    <col min="7428" max="7428" width="13.42578125" style="6" customWidth="1"/>
    <col min="7429" max="7429" width="14.85546875" style="6" customWidth="1"/>
    <col min="7430" max="7430" width="15.5703125" style="6" customWidth="1"/>
    <col min="7431" max="7431" width="15.85546875" style="6" customWidth="1"/>
    <col min="7432" max="7432" width="17.85546875" style="6" customWidth="1"/>
    <col min="7433" max="7433" width="16.5703125" style="6" customWidth="1"/>
    <col min="7434" max="7434" width="31" style="6" customWidth="1"/>
    <col min="7435" max="7676" width="9.140625" style="6"/>
    <col min="7677" max="7677" width="32.140625" style="6" customWidth="1"/>
    <col min="7678" max="7679" width="9.140625" style="6"/>
    <col min="7680" max="7680" width="15.5703125" style="6" bestFit="1" customWidth="1"/>
    <col min="7681" max="7681" width="9.140625" style="6"/>
    <col min="7682" max="7682" width="17.28515625" style="6" customWidth="1"/>
    <col min="7683" max="7683" width="15" style="6" customWidth="1"/>
    <col min="7684" max="7684" width="13.42578125" style="6" customWidth="1"/>
    <col min="7685" max="7685" width="14.85546875" style="6" customWidth="1"/>
    <col min="7686" max="7686" width="15.5703125" style="6" customWidth="1"/>
    <col min="7687" max="7687" width="15.85546875" style="6" customWidth="1"/>
    <col min="7688" max="7688" width="17.85546875" style="6" customWidth="1"/>
    <col min="7689" max="7689" width="16.5703125" style="6" customWidth="1"/>
    <col min="7690" max="7690" width="31" style="6" customWidth="1"/>
    <col min="7691" max="7932" width="9.140625" style="6"/>
    <col min="7933" max="7933" width="32.140625" style="6" customWidth="1"/>
    <col min="7934" max="7935" width="9.140625" style="6"/>
    <col min="7936" max="7936" width="15.5703125" style="6" bestFit="1" customWidth="1"/>
    <col min="7937" max="7937" width="9.140625" style="6"/>
    <col min="7938" max="7938" width="17.28515625" style="6" customWidth="1"/>
    <col min="7939" max="7939" width="15" style="6" customWidth="1"/>
    <col min="7940" max="7940" width="13.42578125" style="6" customWidth="1"/>
    <col min="7941" max="7941" width="14.85546875" style="6" customWidth="1"/>
    <col min="7942" max="7942" width="15.5703125" style="6" customWidth="1"/>
    <col min="7943" max="7943" width="15.85546875" style="6" customWidth="1"/>
    <col min="7944" max="7944" width="17.85546875" style="6" customWidth="1"/>
    <col min="7945" max="7945" width="16.5703125" style="6" customWidth="1"/>
    <col min="7946" max="7946" width="31" style="6" customWidth="1"/>
    <col min="7947" max="8188" width="9.140625" style="6"/>
    <col min="8189" max="8189" width="32.140625" style="6" customWidth="1"/>
    <col min="8190" max="8191" width="9.140625" style="6"/>
    <col min="8192" max="8192" width="15.5703125" style="6" bestFit="1" customWidth="1"/>
    <col min="8193" max="8193" width="9.140625" style="6"/>
    <col min="8194" max="8194" width="17.28515625" style="6" customWidth="1"/>
    <col min="8195" max="8195" width="15" style="6" customWidth="1"/>
    <col min="8196" max="8196" width="13.42578125" style="6" customWidth="1"/>
    <col min="8197" max="8197" width="14.85546875" style="6" customWidth="1"/>
    <col min="8198" max="8198" width="15.5703125" style="6" customWidth="1"/>
    <col min="8199" max="8199" width="15.85546875" style="6" customWidth="1"/>
    <col min="8200" max="8200" width="17.85546875" style="6" customWidth="1"/>
    <col min="8201" max="8201" width="16.5703125" style="6" customWidth="1"/>
    <col min="8202" max="8202" width="31" style="6" customWidth="1"/>
    <col min="8203" max="8444" width="9.140625" style="6"/>
    <col min="8445" max="8445" width="32.140625" style="6" customWidth="1"/>
    <col min="8446" max="8447" width="9.140625" style="6"/>
    <col min="8448" max="8448" width="15.5703125" style="6" bestFit="1" customWidth="1"/>
    <col min="8449" max="8449" width="9.140625" style="6"/>
    <col min="8450" max="8450" width="17.28515625" style="6" customWidth="1"/>
    <col min="8451" max="8451" width="15" style="6" customWidth="1"/>
    <col min="8452" max="8452" width="13.42578125" style="6" customWidth="1"/>
    <col min="8453" max="8453" width="14.85546875" style="6" customWidth="1"/>
    <col min="8454" max="8454" width="15.5703125" style="6" customWidth="1"/>
    <col min="8455" max="8455" width="15.85546875" style="6" customWidth="1"/>
    <col min="8456" max="8456" width="17.85546875" style="6" customWidth="1"/>
    <col min="8457" max="8457" width="16.5703125" style="6" customWidth="1"/>
    <col min="8458" max="8458" width="31" style="6" customWidth="1"/>
    <col min="8459" max="8700" width="9.140625" style="6"/>
    <col min="8701" max="8701" width="32.140625" style="6" customWidth="1"/>
    <col min="8702" max="8703" width="9.140625" style="6"/>
    <col min="8704" max="8704" width="15.5703125" style="6" bestFit="1" customWidth="1"/>
    <col min="8705" max="8705" width="9.140625" style="6"/>
    <col min="8706" max="8706" width="17.28515625" style="6" customWidth="1"/>
    <col min="8707" max="8707" width="15" style="6" customWidth="1"/>
    <col min="8708" max="8708" width="13.42578125" style="6" customWidth="1"/>
    <col min="8709" max="8709" width="14.85546875" style="6" customWidth="1"/>
    <col min="8710" max="8710" width="15.5703125" style="6" customWidth="1"/>
    <col min="8711" max="8711" width="15.85546875" style="6" customWidth="1"/>
    <col min="8712" max="8712" width="17.85546875" style="6" customWidth="1"/>
    <col min="8713" max="8713" width="16.5703125" style="6" customWidth="1"/>
    <col min="8714" max="8714" width="31" style="6" customWidth="1"/>
    <col min="8715" max="8956" width="9.140625" style="6"/>
    <col min="8957" max="8957" width="32.140625" style="6" customWidth="1"/>
    <col min="8958" max="8959" width="9.140625" style="6"/>
    <col min="8960" max="8960" width="15.5703125" style="6" bestFit="1" customWidth="1"/>
    <col min="8961" max="8961" width="9.140625" style="6"/>
    <col min="8962" max="8962" width="17.28515625" style="6" customWidth="1"/>
    <col min="8963" max="8963" width="15" style="6" customWidth="1"/>
    <col min="8964" max="8964" width="13.42578125" style="6" customWidth="1"/>
    <col min="8965" max="8965" width="14.85546875" style="6" customWidth="1"/>
    <col min="8966" max="8966" width="15.5703125" style="6" customWidth="1"/>
    <col min="8967" max="8967" width="15.85546875" style="6" customWidth="1"/>
    <col min="8968" max="8968" width="17.85546875" style="6" customWidth="1"/>
    <col min="8969" max="8969" width="16.5703125" style="6" customWidth="1"/>
    <col min="8970" max="8970" width="31" style="6" customWidth="1"/>
    <col min="8971" max="9212" width="9.140625" style="6"/>
    <col min="9213" max="9213" width="32.140625" style="6" customWidth="1"/>
    <col min="9214" max="9215" width="9.140625" style="6"/>
    <col min="9216" max="9216" width="15.5703125" style="6" bestFit="1" customWidth="1"/>
    <col min="9217" max="9217" width="9.140625" style="6"/>
    <col min="9218" max="9218" width="17.28515625" style="6" customWidth="1"/>
    <col min="9219" max="9219" width="15" style="6" customWidth="1"/>
    <col min="9220" max="9220" width="13.42578125" style="6" customWidth="1"/>
    <col min="9221" max="9221" width="14.85546875" style="6" customWidth="1"/>
    <col min="9222" max="9222" width="15.5703125" style="6" customWidth="1"/>
    <col min="9223" max="9223" width="15.85546875" style="6" customWidth="1"/>
    <col min="9224" max="9224" width="17.85546875" style="6" customWidth="1"/>
    <col min="9225" max="9225" width="16.5703125" style="6" customWidth="1"/>
    <col min="9226" max="9226" width="31" style="6" customWidth="1"/>
    <col min="9227" max="9468" width="9.140625" style="6"/>
    <col min="9469" max="9469" width="32.140625" style="6" customWidth="1"/>
    <col min="9470" max="9471" width="9.140625" style="6"/>
    <col min="9472" max="9472" width="15.5703125" style="6" bestFit="1" customWidth="1"/>
    <col min="9473" max="9473" width="9.140625" style="6"/>
    <col min="9474" max="9474" width="17.28515625" style="6" customWidth="1"/>
    <col min="9475" max="9475" width="15" style="6" customWidth="1"/>
    <col min="9476" max="9476" width="13.42578125" style="6" customWidth="1"/>
    <col min="9477" max="9477" width="14.85546875" style="6" customWidth="1"/>
    <col min="9478" max="9478" width="15.5703125" style="6" customWidth="1"/>
    <col min="9479" max="9479" width="15.85546875" style="6" customWidth="1"/>
    <col min="9480" max="9480" width="17.85546875" style="6" customWidth="1"/>
    <col min="9481" max="9481" width="16.5703125" style="6" customWidth="1"/>
    <col min="9482" max="9482" width="31" style="6" customWidth="1"/>
    <col min="9483" max="9724" width="9.140625" style="6"/>
    <col min="9725" max="9725" width="32.140625" style="6" customWidth="1"/>
    <col min="9726" max="9727" width="9.140625" style="6"/>
    <col min="9728" max="9728" width="15.5703125" style="6" bestFit="1" customWidth="1"/>
    <col min="9729" max="9729" width="9.140625" style="6"/>
    <col min="9730" max="9730" width="17.28515625" style="6" customWidth="1"/>
    <col min="9731" max="9731" width="15" style="6" customWidth="1"/>
    <col min="9732" max="9732" width="13.42578125" style="6" customWidth="1"/>
    <col min="9733" max="9733" width="14.85546875" style="6" customWidth="1"/>
    <col min="9734" max="9734" width="15.5703125" style="6" customWidth="1"/>
    <col min="9735" max="9735" width="15.85546875" style="6" customWidth="1"/>
    <col min="9736" max="9736" width="17.85546875" style="6" customWidth="1"/>
    <col min="9737" max="9737" width="16.5703125" style="6" customWidth="1"/>
    <col min="9738" max="9738" width="31" style="6" customWidth="1"/>
    <col min="9739" max="9980" width="9.140625" style="6"/>
    <col min="9981" max="9981" width="32.140625" style="6" customWidth="1"/>
    <col min="9982" max="9983" width="9.140625" style="6"/>
    <col min="9984" max="9984" width="15.5703125" style="6" bestFit="1" customWidth="1"/>
    <col min="9985" max="9985" width="9.140625" style="6"/>
    <col min="9986" max="9986" width="17.28515625" style="6" customWidth="1"/>
    <col min="9987" max="9987" width="15" style="6" customWidth="1"/>
    <col min="9988" max="9988" width="13.42578125" style="6" customWidth="1"/>
    <col min="9989" max="9989" width="14.85546875" style="6" customWidth="1"/>
    <col min="9990" max="9990" width="15.5703125" style="6" customWidth="1"/>
    <col min="9991" max="9991" width="15.85546875" style="6" customWidth="1"/>
    <col min="9992" max="9992" width="17.85546875" style="6" customWidth="1"/>
    <col min="9993" max="9993" width="16.5703125" style="6" customWidth="1"/>
    <col min="9994" max="9994" width="31" style="6" customWidth="1"/>
    <col min="9995" max="10236" width="9.140625" style="6"/>
    <col min="10237" max="10237" width="32.140625" style="6" customWidth="1"/>
    <col min="10238" max="10239" width="9.140625" style="6"/>
    <col min="10240" max="10240" width="15.5703125" style="6" bestFit="1" customWidth="1"/>
    <col min="10241" max="10241" width="9.140625" style="6"/>
    <col min="10242" max="10242" width="17.28515625" style="6" customWidth="1"/>
    <col min="10243" max="10243" width="15" style="6" customWidth="1"/>
    <col min="10244" max="10244" width="13.42578125" style="6" customWidth="1"/>
    <col min="10245" max="10245" width="14.85546875" style="6" customWidth="1"/>
    <col min="10246" max="10246" width="15.5703125" style="6" customWidth="1"/>
    <col min="10247" max="10247" width="15.85546875" style="6" customWidth="1"/>
    <col min="10248" max="10248" width="17.85546875" style="6" customWidth="1"/>
    <col min="10249" max="10249" width="16.5703125" style="6" customWidth="1"/>
    <col min="10250" max="10250" width="31" style="6" customWidth="1"/>
    <col min="10251" max="10492" width="9.140625" style="6"/>
    <col min="10493" max="10493" width="32.140625" style="6" customWidth="1"/>
    <col min="10494" max="10495" width="9.140625" style="6"/>
    <col min="10496" max="10496" width="15.5703125" style="6" bestFit="1" customWidth="1"/>
    <col min="10497" max="10497" width="9.140625" style="6"/>
    <col min="10498" max="10498" width="17.28515625" style="6" customWidth="1"/>
    <col min="10499" max="10499" width="15" style="6" customWidth="1"/>
    <col min="10500" max="10500" width="13.42578125" style="6" customWidth="1"/>
    <col min="10501" max="10501" width="14.85546875" style="6" customWidth="1"/>
    <col min="10502" max="10502" width="15.5703125" style="6" customWidth="1"/>
    <col min="10503" max="10503" width="15.85546875" style="6" customWidth="1"/>
    <col min="10504" max="10504" width="17.85546875" style="6" customWidth="1"/>
    <col min="10505" max="10505" width="16.5703125" style="6" customWidth="1"/>
    <col min="10506" max="10506" width="31" style="6" customWidth="1"/>
    <col min="10507" max="10748" width="9.140625" style="6"/>
    <col min="10749" max="10749" width="32.140625" style="6" customWidth="1"/>
    <col min="10750" max="10751" width="9.140625" style="6"/>
    <col min="10752" max="10752" width="15.5703125" style="6" bestFit="1" customWidth="1"/>
    <col min="10753" max="10753" width="9.140625" style="6"/>
    <col min="10754" max="10754" width="17.28515625" style="6" customWidth="1"/>
    <col min="10755" max="10755" width="15" style="6" customWidth="1"/>
    <col min="10756" max="10756" width="13.42578125" style="6" customWidth="1"/>
    <col min="10757" max="10757" width="14.85546875" style="6" customWidth="1"/>
    <col min="10758" max="10758" width="15.5703125" style="6" customWidth="1"/>
    <col min="10759" max="10759" width="15.85546875" style="6" customWidth="1"/>
    <col min="10760" max="10760" width="17.85546875" style="6" customWidth="1"/>
    <col min="10761" max="10761" width="16.5703125" style="6" customWidth="1"/>
    <col min="10762" max="10762" width="31" style="6" customWidth="1"/>
    <col min="10763" max="11004" width="9.140625" style="6"/>
    <col min="11005" max="11005" width="32.140625" style="6" customWidth="1"/>
    <col min="11006" max="11007" width="9.140625" style="6"/>
    <col min="11008" max="11008" width="15.5703125" style="6" bestFit="1" customWidth="1"/>
    <col min="11009" max="11009" width="9.140625" style="6"/>
    <col min="11010" max="11010" width="17.28515625" style="6" customWidth="1"/>
    <col min="11011" max="11011" width="15" style="6" customWidth="1"/>
    <col min="11012" max="11012" width="13.42578125" style="6" customWidth="1"/>
    <col min="11013" max="11013" width="14.85546875" style="6" customWidth="1"/>
    <col min="11014" max="11014" width="15.5703125" style="6" customWidth="1"/>
    <col min="11015" max="11015" width="15.85546875" style="6" customWidth="1"/>
    <col min="11016" max="11016" width="17.85546875" style="6" customWidth="1"/>
    <col min="11017" max="11017" width="16.5703125" style="6" customWidth="1"/>
    <col min="11018" max="11018" width="31" style="6" customWidth="1"/>
    <col min="11019" max="11260" width="9.140625" style="6"/>
    <col min="11261" max="11261" width="32.140625" style="6" customWidth="1"/>
    <col min="11262" max="11263" width="9.140625" style="6"/>
    <col min="11264" max="11264" width="15.5703125" style="6" bestFit="1" customWidth="1"/>
    <col min="11265" max="11265" width="9.140625" style="6"/>
    <col min="11266" max="11266" width="17.28515625" style="6" customWidth="1"/>
    <col min="11267" max="11267" width="15" style="6" customWidth="1"/>
    <col min="11268" max="11268" width="13.42578125" style="6" customWidth="1"/>
    <col min="11269" max="11269" width="14.85546875" style="6" customWidth="1"/>
    <col min="11270" max="11270" width="15.5703125" style="6" customWidth="1"/>
    <col min="11271" max="11271" width="15.85546875" style="6" customWidth="1"/>
    <col min="11272" max="11272" width="17.85546875" style="6" customWidth="1"/>
    <col min="11273" max="11273" width="16.5703125" style="6" customWidth="1"/>
    <col min="11274" max="11274" width="31" style="6" customWidth="1"/>
    <col min="11275" max="11516" width="9.140625" style="6"/>
    <col min="11517" max="11517" width="32.140625" style="6" customWidth="1"/>
    <col min="11518" max="11519" width="9.140625" style="6"/>
    <col min="11520" max="11520" width="15.5703125" style="6" bestFit="1" customWidth="1"/>
    <col min="11521" max="11521" width="9.140625" style="6"/>
    <col min="11522" max="11522" width="17.28515625" style="6" customWidth="1"/>
    <col min="11523" max="11523" width="15" style="6" customWidth="1"/>
    <col min="11524" max="11524" width="13.42578125" style="6" customWidth="1"/>
    <col min="11525" max="11525" width="14.85546875" style="6" customWidth="1"/>
    <col min="11526" max="11526" width="15.5703125" style="6" customWidth="1"/>
    <col min="11527" max="11527" width="15.85546875" style="6" customWidth="1"/>
    <col min="11528" max="11528" width="17.85546875" style="6" customWidth="1"/>
    <col min="11529" max="11529" width="16.5703125" style="6" customWidth="1"/>
    <col min="11530" max="11530" width="31" style="6" customWidth="1"/>
    <col min="11531" max="11772" width="9.140625" style="6"/>
    <col min="11773" max="11773" width="32.140625" style="6" customWidth="1"/>
    <col min="11774" max="11775" width="9.140625" style="6"/>
    <col min="11776" max="11776" width="15.5703125" style="6" bestFit="1" customWidth="1"/>
    <col min="11777" max="11777" width="9.140625" style="6"/>
    <col min="11778" max="11778" width="17.28515625" style="6" customWidth="1"/>
    <col min="11779" max="11779" width="15" style="6" customWidth="1"/>
    <col min="11780" max="11780" width="13.42578125" style="6" customWidth="1"/>
    <col min="11781" max="11781" width="14.85546875" style="6" customWidth="1"/>
    <col min="11782" max="11782" width="15.5703125" style="6" customWidth="1"/>
    <col min="11783" max="11783" width="15.85546875" style="6" customWidth="1"/>
    <col min="11784" max="11784" width="17.85546875" style="6" customWidth="1"/>
    <col min="11785" max="11785" width="16.5703125" style="6" customWidth="1"/>
    <col min="11786" max="11786" width="31" style="6" customWidth="1"/>
    <col min="11787" max="12028" width="9.140625" style="6"/>
    <col min="12029" max="12029" width="32.140625" style="6" customWidth="1"/>
    <col min="12030" max="12031" width="9.140625" style="6"/>
    <col min="12032" max="12032" width="15.5703125" style="6" bestFit="1" customWidth="1"/>
    <col min="12033" max="12033" width="9.140625" style="6"/>
    <col min="12034" max="12034" width="17.28515625" style="6" customWidth="1"/>
    <col min="12035" max="12035" width="15" style="6" customWidth="1"/>
    <col min="12036" max="12036" width="13.42578125" style="6" customWidth="1"/>
    <col min="12037" max="12037" width="14.85546875" style="6" customWidth="1"/>
    <col min="12038" max="12038" width="15.5703125" style="6" customWidth="1"/>
    <col min="12039" max="12039" width="15.85546875" style="6" customWidth="1"/>
    <col min="12040" max="12040" width="17.85546875" style="6" customWidth="1"/>
    <col min="12041" max="12041" width="16.5703125" style="6" customWidth="1"/>
    <col min="12042" max="12042" width="31" style="6" customWidth="1"/>
    <col min="12043" max="12284" width="9.140625" style="6"/>
    <col min="12285" max="12285" width="32.140625" style="6" customWidth="1"/>
    <col min="12286" max="12287" width="9.140625" style="6"/>
    <col min="12288" max="12288" width="15.5703125" style="6" bestFit="1" customWidth="1"/>
    <col min="12289" max="12289" width="9.140625" style="6"/>
    <col min="12290" max="12290" width="17.28515625" style="6" customWidth="1"/>
    <col min="12291" max="12291" width="15" style="6" customWidth="1"/>
    <col min="12292" max="12292" width="13.42578125" style="6" customWidth="1"/>
    <col min="12293" max="12293" width="14.85546875" style="6" customWidth="1"/>
    <col min="12294" max="12294" width="15.5703125" style="6" customWidth="1"/>
    <col min="12295" max="12295" width="15.85546875" style="6" customWidth="1"/>
    <col min="12296" max="12296" width="17.85546875" style="6" customWidth="1"/>
    <col min="12297" max="12297" width="16.5703125" style="6" customWidth="1"/>
    <col min="12298" max="12298" width="31" style="6" customWidth="1"/>
    <col min="12299" max="12540" width="9.140625" style="6"/>
    <col min="12541" max="12541" width="32.140625" style="6" customWidth="1"/>
    <col min="12542" max="12543" width="9.140625" style="6"/>
    <col min="12544" max="12544" width="15.5703125" style="6" bestFit="1" customWidth="1"/>
    <col min="12545" max="12545" width="9.140625" style="6"/>
    <col min="12546" max="12546" width="17.28515625" style="6" customWidth="1"/>
    <col min="12547" max="12547" width="15" style="6" customWidth="1"/>
    <col min="12548" max="12548" width="13.42578125" style="6" customWidth="1"/>
    <col min="12549" max="12549" width="14.85546875" style="6" customWidth="1"/>
    <col min="12550" max="12550" width="15.5703125" style="6" customWidth="1"/>
    <col min="12551" max="12551" width="15.85546875" style="6" customWidth="1"/>
    <col min="12552" max="12552" width="17.85546875" style="6" customWidth="1"/>
    <col min="12553" max="12553" width="16.5703125" style="6" customWidth="1"/>
    <col min="12554" max="12554" width="31" style="6" customWidth="1"/>
    <col min="12555" max="12796" width="9.140625" style="6"/>
    <col min="12797" max="12797" width="32.140625" style="6" customWidth="1"/>
    <col min="12798" max="12799" width="9.140625" style="6"/>
    <col min="12800" max="12800" width="15.5703125" style="6" bestFit="1" customWidth="1"/>
    <col min="12801" max="12801" width="9.140625" style="6"/>
    <col min="12802" max="12802" width="17.28515625" style="6" customWidth="1"/>
    <col min="12803" max="12803" width="15" style="6" customWidth="1"/>
    <col min="12804" max="12804" width="13.42578125" style="6" customWidth="1"/>
    <col min="12805" max="12805" width="14.85546875" style="6" customWidth="1"/>
    <col min="12806" max="12806" width="15.5703125" style="6" customWidth="1"/>
    <col min="12807" max="12807" width="15.85546875" style="6" customWidth="1"/>
    <col min="12808" max="12808" width="17.85546875" style="6" customWidth="1"/>
    <col min="12809" max="12809" width="16.5703125" style="6" customWidth="1"/>
    <col min="12810" max="12810" width="31" style="6" customWidth="1"/>
    <col min="12811" max="13052" width="9.140625" style="6"/>
    <col min="13053" max="13053" width="32.140625" style="6" customWidth="1"/>
    <col min="13054" max="13055" width="9.140625" style="6"/>
    <col min="13056" max="13056" width="15.5703125" style="6" bestFit="1" customWidth="1"/>
    <col min="13057" max="13057" width="9.140625" style="6"/>
    <col min="13058" max="13058" width="17.28515625" style="6" customWidth="1"/>
    <col min="13059" max="13059" width="15" style="6" customWidth="1"/>
    <col min="13060" max="13060" width="13.42578125" style="6" customWidth="1"/>
    <col min="13061" max="13061" width="14.85546875" style="6" customWidth="1"/>
    <col min="13062" max="13062" width="15.5703125" style="6" customWidth="1"/>
    <col min="13063" max="13063" width="15.85546875" style="6" customWidth="1"/>
    <col min="13064" max="13064" width="17.85546875" style="6" customWidth="1"/>
    <col min="13065" max="13065" width="16.5703125" style="6" customWidth="1"/>
    <col min="13066" max="13066" width="31" style="6" customWidth="1"/>
    <col min="13067" max="13308" width="9.140625" style="6"/>
    <col min="13309" max="13309" width="32.140625" style="6" customWidth="1"/>
    <col min="13310" max="13311" width="9.140625" style="6"/>
    <col min="13312" max="13312" width="15.5703125" style="6" bestFit="1" customWidth="1"/>
    <col min="13313" max="13313" width="9.140625" style="6"/>
    <col min="13314" max="13314" width="17.28515625" style="6" customWidth="1"/>
    <col min="13315" max="13315" width="15" style="6" customWidth="1"/>
    <col min="13316" max="13316" width="13.42578125" style="6" customWidth="1"/>
    <col min="13317" max="13317" width="14.85546875" style="6" customWidth="1"/>
    <col min="13318" max="13318" width="15.5703125" style="6" customWidth="1"/>
    <col min="13319" max="13319" width="15.85546875" style="6" customWidth="1"/>
    <col min="13320" max="13320" width="17.85546875" style="6" customWidth="1"/>
    <col min="13321" max="13321" width="16.5703125" style="6" customWidth="1"/>
    <col min="13322" max="13322" width="31" style="6" customWidth="1"/>
    <col min="13323" max="13564" width="9.140625" style="6"/>
    <col min="13565" max="13565" width="32.140625" style="6" customWidth="1"/>
    <col min="13566" max="13567" width="9.140625" style="6"/>
    <col min="13568" max="13568" width="15.5703125" style="6" bestFit="1" customWidth="1"/>
    <col min="13569" max="13569" width="9.140625" style="6"/>
    <col min="13570" max="13570" width="17.28515625" style="6" customWidth="1"/>
    <col min="13571" max="13571" width="15" style="6" customWidth="1"/>
    <col min="13572" max="13572" width="13.42578125" style="6" customWidth="1"/>
    <col min="13573" max="13573" width="14.85546875" style="6" customWidth="1"/>
    <col min="13574" max="13574" width="15.5703125" style="6" customWidth="1"/>
    <col min="13575" max="13575" width="15.85546875" style="6" customWidth="1"/>
    <col min="13576" max="13576" width="17.85546875" style="6" customWidth="1"/>
    <col min="13577" max="13577" width="16.5703125" style="6" customWidth="1"/>
    <col min="13578" max="13578" width="31" style="6" customWidth="1"/>
    <col min="13579" max="13820" width="9.140625" style="6"/>
    <col min="13821" max="13821" width="32.140625" style="6" customWidth="1"/>
    <col min="13822" max="13823" width="9.140625" style="6"/>
    <col min="13824" max="13824" width="15.5703125" style="6" bestFit="1" customWidth="1"/>
    <col min="13825" max="13825" width="9.140625" style="6"/>
    <col min="13826" max="13826" width="17.28515625" style="6" customWidth="1"/>
    <col min="13827" max="13827" width="15" style="6" customWidth="1"/>
    <col min="13828" max="13828" width="13.42578125" style="6" customWidth="1"/>
    <col min="13829" max="13829" width="14.85546875" style="6" customWidth="1"/>
    <col min="13830" max="13830" width="15.5703125" style="6" customWidth="1"/>
    <col min="13831" max="13831" width="15.85546875" style="6" customWidth="1"/>
    <col min="13832" max="13832" width="17.85546875" style="6" customWidth="1"/>
    <col min="13833" max="13833" width="16.5703125" style="6" customWidth="1"/>
    <col min="13834" max="13834" width="31" style="6" customWidth="1"/>
    <col min="13835" max="14076" width="9.140625" style="6"/>
    <col min="14077" max="14077" width="32.140625" style="6" customWidth="1"/>
    <col min="14078" max="14079" width="9.140625" style="6"/>
    <col min="14080" max="14080" width="15.5703125" style="6" bestFit="1" customWidth="1"/>
    <col min="14081" max="14081" width="9.140625" style="6"/>
    <col min="14082" max="14082" width="17.28515625" style="6" customWidth="1"/>
    <col min="14083" max="14083" width="15" style="6" customWidth="1"/>
    <col min="14084" max="14084" width="13.42578125" style="6" customWidth="1"/>
    <col min="14085" max="14085" width="14.85546875" style="6" customWidth="1"/>
    <col min="14086" max="14086" width="15.5703125" style="6" customWidth="1"/>
    <col min="14087" max="14087" width="15.85546875" style="6" customWidth="1"/>
    <col min="14088" max="14088" width="17.85546875" style="6" customWidth="1"/>
    <col min="14089" max="14089" width="16.5703125" style="6" customWidth="1"/>
    <col min="14090" max="14090" width="31" style="6" customWidth="1"/>
    <col min="14091" max="14332" width="9.140625" style="6"/>
    <col min="14333" max="14333" width="32.140625" style="6" customWidth="1"/>
    <col min="14334" max="14335" width="9.140625" style="6"/>
    <col min="14336" max="14336" width="15.5703125" style="6" bestFit="1" customWidth="1"/>
    <col min="14337" max="14337" width="9.140625" style="6"/>
    <col min="14338" max="14338" width="17.28515625" style="6" customWidth="1"/>
    <col min="14339" max="14339" width="15" style="6" customWidth="1"/>
    <col min="14340" max="14340" width="13.42578125" style="6" customWidth="1"/>
    <col min="14341" max="14341" width="14.85546875" style="6" customWidth="1"/>
    <col min="14342" max="14342" width="15.5703125" style="6" customWidth="1"/>
    <col min="14343" max="14343" width="15.85546875" style="6" customWidth="1"/>
    <col min="14344" max="14344" width="17.85546875" style="6" customWidth="1"/>
    <col min="14345" max="14345" width="16.5703125" style="6" customWidth="1"/>
    <col min="14346" max="14346" width="31" style="6" customWidth="1"/>
    <col min="14347" max="14588" width="9.140625" style="6"/>
    <col min="14589" max="14589" width="32.140625" style="6" customWidth="1"/>
    <col min="14590" max="14591" width="9.140625" style="6"/>
    <col min="14592" max="14592" width="15.5703125" style="6" bestFit="1" customWidth="1"/>
    <col min="14593" max="14593" width="9.140625" style="6"/>
    <col min="14594" max="14594" width="17.28515625" style="6" customWidth="1"/>
    <col min="14595" max="14595" width="15" style="6" customWidth="1"/>
    <col min="14596" max="14596" width="13.42578125" style="6" customWidth="1"/>
    <col min="14597" max="14597" width="14.85546875" style="6" customWidth="1"/>
    <col min="14598" max="14598" width="15.5703125" style="6" customWidth="1"/>
    <col min="14599" max="14599" width="15.85546875" style="6" customWidth="1"/>
    <col min="14600" max="14600" width="17.85546875" style="6" customWidth="1"/>
    <col min="14601" max="14601" width="16.5703125" style="6" customWidth="1"/>
    <col min="14602" max="14602" width="31" style="6" customWidth="1"/>
    <col min="14603" max="14844" width="9.140625" style="6"/>
    <col min="14845" max="14845" width="32.140625" style="6" customWidth="1"/>
    <col min="14846" max="14847" width="9.140625" style="6"/>
    <col min="14848" max="14848" width="15.5703125" style="6" bestFit="1" customWidth="1"/>
    <col min="14849" max="14849" width="9.140625" style="6"/>
    <col min="14850" max="14850" width="17.28515625" style="6" customWidth="1"/>
    <col min="14851" max="14851" width="15" style="6" customWidth="1"/>
    <col min="14852" max="14852" width="13.42578125" style="6" customWidth="1"/>
    <col min="14853" max="14853" width="14.85546875" style="6" customWidth="1"/>
    <col min="14854" max="14854" width="15.5703125" style="6" customWidth="1"/>
    <col min="14855" max="14855" width="15.85546875" style="6" customWidth="1"/>
    <col min="14856" max="14856" width="17.85546875" style="6" customWidth="1"/>
    <col min="14857" max="14857" width="16.5703125" style="6" customWidth="1"/>
    <col min="14858" max="14858" width="31" style="6" customWidth="1"/>
    <col min="14859" max="15100" width="9.140625" style="6"/>
    <col min="15101" max="15101" width="32.140625" style="6" customWidth="1"/>
    <col min="15102" max="15103" width="9.140625" style="6"/>
    <col min="15104" max="15104" width="15.5703125" style="6" bestFit="1" customWidth="1"/>
    <col min="15105" max="15105" width="9.140625" style="6"/>
    <col min="15106" max="15106" width="17.28515625" style="6" customWidth="1"/>
    <col min="15107" max="15107" width="15" style="6" customWidth="1"/>
    <col min="15108" max="15108" width="13.42578125" style="6" customWidth="1"/>
    <col min="15109" max="15109" width="14.85546875" style="6" customWidth="1"/>
    <col min="15110" max="15110" width="15.5703125" style="6" customWidth="1"/>
    <col min="15111" max="15111" width="15.85546875" style="6" customWidth="1"/>
    <col min="15112" max="15112" width="17.85546875" style="6" customWidth="1"/>
    <col min="15113" max="15113" width="16.5703125" style="6" customWidth="1"/>
    <col min="15114" max="15114" width="31" style="6" customWidth="1"/>
    <col min="15115" max="15356" width="9.140625" style="6"/>
    <col min="15357" max="15357" width="32.140625" style="6" customWidth="1"/>
    <col min="15358" max="15359" width="9.140625" style="6"/>
    <col min="15360" max="15360" width="15.5703125" style="6" bestFit="1" customWidth="1"/>
    <col min="15361" max="15361" width="9.140625" style="6"/>
    <col min="15362" max="15362" width="17.28515625" style="6" customWidth="1"/>
    <col min="15363" max="15363" width="15" style="6" customWidth="1"/>
    <col min="15364" max="15364" width="13.42578125" style="6" customWidth="1"/>
    <col min="15365" max="15365" width="14.85546875" style="6" customWidth="1"/>
    <col min="15366" max="15366" width="15.5703125" style="6" customWidth="1"/>
    <col min="15367" max="15367" width="15.85546875" style="6" customWidth="1"/>
    <col min="15368" max="15368" width="17.85546875" style="6" customWidth="1"/>
    <col min="15369" max="15369" width="16.5703125" style="6" customWidth="1"/>
    <col min="15370" max="15370" width="31" style="6" customWidth="1"/>
    <col min="15371" max="15612" width="9.140625" style="6"/>
    <col min="15613" max="15613" width="32.140625" style="6" customWidth="1"/>
    <col min="15614" max="15615" width="9.140625" style="6"/>
    <col min="15616" max="15616" width="15.5703125" style="6" bestFit="1" customWidth="1"/>
    <col min="15617" max="15617" width="9.140625" style="6"/>
    <col min="15618" max="15618" width="17.28515625" style="6" customWidth="1"/>
    <col min="15619" max="15619" width="15" style="6" customWidth="1"/>
    <col min="15620" max="15620" width="13.42578125" style="6" customWidth="1"/>
    <col min="15621" max="15621" width="14.85546875" style="6" customWidth="1"/>
    <col min="15622" max="15622" width="15.5703125" style="6" customWidth="1"/>
    <col min="15623" max="15623" width="15.85546875" style="6" customWidth="1"/>
    <col min="15624" max="15624" width="17.85546875" style="6" customWidth="1"/>
    <col min="15625" max="15625" width="16.5703125" style="6" customWidth="1"/>
    <col min="15626" max="15626" width="31" style="6" customWidth="1"/>
    <col min="15627" max="15868" width="9.140625" style="6"/>
    <col min="15869" max="15869" width="32.140625" style="6" customWidth="1"/>
    <col min="15870" max="15871" width="9.140625" style="6"/>
    <col min="15872" max="15872" width="15.5703125" style="6" bestFit="1" customWidth="1"/>
    <col min="15873" max="15873" width="9.140625" style="6"/>
    <col min="15874" max="15874" width="17.28515625" style="6" customWidth="1"/>
    <col min="15875" max="15875" width="15" style="6" customWidth="1"/>
    <col min="15876" max="15876" width="13.42578125" style="6" customWidth="1"/>
    <col min="15877" max="15877" width="14.85546875" style="6" customWidth="1"/>
    <col min="15878" max="15878" width="15.5703125" style="6" customWidth="1"/>
    <col min="15879" max="15879" width="15.85546875" style="6" customWidth="1"/>
    <col min="15880" max="15880" width="17.85546875" style="6" customWidth="1"/>
    <col min="15881" max="15881" width="16.5703125" style="6" customWidth="1"/>
    <col min="15882" max="15882" width="31" style="6" customWidth="1"/>
    <col min="15883" max="16124" width="9.140625" style="6"/>
    <col min="16125" max="16125" width="32.140625" style="6" customWidth="1"/>
    <col min="16126" max="16127" width="9.140625" style="6"/>
    <col min="16128" max="16128" width="15.5703125" style="6" bestFit="1" customWidth="1"/>
    <col min="16129" max="16129" width="9.140625" style="6"/>
    <col min="16130" max="16130" width="17.28515625" style="6" customWidth="1"/>
    <col min="16131" max="16131" width="15" style="6" customWidth="1"/>
    <col min="16132" max="16132" width="13.42578125" style="6" customWidth="1"/>
    <col min="16133" max="16133" width="14.85546875" style="6" customWidth="1"/>
    <col min="16134" max="16134" width="15.5703125" style="6" customWidth="1"/>
    <col min="16135" max="16135" width="15.85546875" style="6" customWidth="1"/>
    <col min="16136" max="16136" width="17.85546875" style="6" customWidth="1"/>
    <col min="16137" max="16137" width="16.5703125" style="6" customWidth="1"/>
    <col min="16138" max="16138" width="31" style="6" customWidth="1"/>
    <col min="16139" max="16384" width="9.140625" style="6"/>
  </cols>
  <sheetData>
    <row r="2" spans="1:13" x14ac:dyDescent="0.3">
      <c r="A2" s="71" t="s">
        <v>86</v>
      </c>
      <c r="B2" s="71"/>
      <c r="C2" s="71"/>
      <c r="D2" s="71"/>
      <c r="E2" s="71"/>
      <c r="F2" s="71"/>
      <c r="G2" s="71"/>
      <c r="H2" s="71"/>
      <c r="I2" s="71"/>
    </row>
    <row r="4" spans="1:13" ht="37.5" customHeight="1" x14ac:dyDescent="0.3">
      <c r="A4" s="72" t="s">
        <v>27</v>
      </c>
      <c r="B4" s="74" t="s">
        <v>28</v>
      </c>
      <c r="C4" s="75"/>
      <c r="D4" s="75"/>
      <c r="E4" s="75"/>
      <c r="F4" s="78" t="s">
        <v>29</v>
      </c>
      <c r="G4" s="79"/>
      <c r="H4" s="79"/>
      <c r="I4" s="80"/>
      <c r="J4" s="70" t="s">
        <v>29</v>
      </c>
      <c r="K4" s="70"/>
      <c r="L4" s="70"/>
      <c r="M4" s="70"/>
    </row>
    <row r="5" spans="1:13" ht="72" customHeight="1" x14ac:dyDescent="0.3">
      <c r="A5" s="73"/>
      <c r="B5" s="76"/>
      <c r="C5" s="77"/>
      <c r="D5" s="77"/>
      <c r="E5" s="77"/>
      <c r="F5" s="7" t="s">
        <v>30</v>
      </c>
      <c r="G5" s="7" t="s">
        <v>31</v>
      </c>
      <c r="H5" s="7" t="s">
        <v>32</v>
      </c>
      <c r="I5" s="7" t="s">
        <v>33</v>
      </c>
      <c r="J5" s="44" t="s">
        <v>85</v>
      </c>
      <c r="K5" s="44" t="s">
        <v>31</v>
      </c>
      <c r="L5" s="44" t="s">
        <v>32</v>
      </c>
      <c r="M5" s="44" t="s">
        <v>33</v>
      </c>
    </row>
    <row r="6" spans="1:13" ht="225" x14ac:dyDescent="0.3">
      <c r="A6" s="8" t="s">
        <v>34</v>
      </c>
      <c r="B6" s="8"/>
      <c r="C6" s="9"/>
      <c r="D6" s="8"/>
      <c r="E6" s="8"/>
      <c r="F6" s="10">
        <f t="shared" ref="F6:M6" si="0">F7</f>
        <v>148050.91000000003</v>
      </c>
      <c r="G6" s="10">
        <f t="shared" si="0"/>
        <v>27035.010000000002</v>
      </c>
      <c r="H6" s="10">
        <f t="shared" si="0"/>
        <v>103341.70000000001</v>
      </c>
      <c r="I6" s="10">
        <f t="shared" si="0"/>
        <v>17674.2</v>
      </c>
      <c r="J6" s="10">
        <f t="shared" si="0"/>
        <v>62254.880000000005</v>
      </c>
      <c r="K6" s="10">
        <f t="shared" si="0"/>
        <v>24235.75</v>
      </c>
      <c r="L6" s="10">
        <f t="shared" si="0"/>
        <v>20344.93</v>
      </c>
      <c r="M6" s="10">
        <f t="shared" si="0"/>
        <v>17674.2</v>
      </c>
    </row>
    <row r="7" spans="1:13" ht="174.75" customHeight="1" x14ac:dyDescent="0.3">
      <c r="A7" s="11" t="s">
        <v>35</v>
      </c>
      <c r="B7" s="11"/>
      <c r="C7" s="12"/>
      <c r="D7" s="11"/>
      <c r="E7" s="11"/>
      <c r="F7" s="10">
        <f>SUM(G7:I7)</f>
        <v>148050.91000000003</v>
      </c>
      <c r="G7" s="13">
        <f t="shared" ref="G7:M7" si="1">G8+G21+G26+G29+G33</f>
        <v>27035.010000000002</v>
      </c>
      <c r="H7" s="13">
        <f t="shared" si="1"/>
        <v>103341.70000000001</v>
      </c>
      <c r="I7" s="13">
        <f>I8+I21+I26+I29+I33</f>
        <v>17674.2</v>
      </c>
      <c r="J7" s="13">
        <f t="shared" si="1"/>
        <v>62254.880000000005</v>
      </c>
      <c r="K7" s="13">
        <f t="shared" si="1"/>
        <v>24235.75</v>
      </c>
      <c r="L7" s="13">
        <f t="shared" si="1"/>
        <v>20344.93</v>
      </c>
      <c r="M7" s="13">
        <f t="shared" si="1"/>
        <v>17674.2</v>
      </c>
    </row>
    <row r="8" spans="1:13" ht="168.75" x14ac:dyDescent="0.3">
      <c r="A8" s="14" t="s">
        <v>36</v>
      </c>
      <c r="B8" s="14"/>
      <c r="C8" s="15"/>
      <c r="D8" s="14"/>
      <c r="E8" s="14"/>
      <c r="F8" s="16">
        <f>SUM(F9:F20)</f>
        <v>113120</v>
      </c>
      <c r="G8" s="16">
        <f t="shared" ref="G8:M8" si="2">SUM(G9:G20)</f>
        <v>13394.099999999999</v>
      </c>
      <c r="H8" s="16">
        <f t="shared" si="2"/>
        <v>82051.700000000012</v>
      </c>
      <c r="I8" s="16">
        <f t="shared" si="2"/>
        <v>17674.2</v>
      </c>
      <c r="J8" s="16">
        <f t="shared" si="2"/>
        <v>49002.090000000004</v>
      </c>
      <c r="K8" s="16">
        <f t="shared" si="2"/>
        <v>10982.960000000001</v>
      </c>
      <c r="L8" s="16">
        <f t="shared" si="2"/>
        <v>20344.93</v>
      </c>
      <c r="M8" s="16">
        <f t="shared" si="2"/>
        <v>17674.2</v>
      </c>
    </row>
    <row r="9" spans="1:13" x14ac:dyDescent="0.3">
      <c r="A9" s="67" t="s">
        <v>37</v>
      </c>
      <c r="B9" s="17" t="s">
        <v>38</v>
      </c>
      <c r="C9" s="17" t="s">
        <v>39</v>
      </c>
      <c r="D9" s="18" t="s">
        <v>40</v>
      </c>
      <c r="E9" s="17" t="s">
        <v>41</v>
      </c>
      <c r="F9" s="16">
        <f>G9+H9+I9</f>
        <v>9138.1200000000008</v>
      </c>
      <c r="G9" s="19">
        <f>9138.12</f>
        <v>9138.1200000000008</v>
      </c>
      <c r="H9" s="19">
        <v>0</v>
      </c>
      <c r="I9" s="19">
        <v>0</v>
      </c>
      <c r="J9" s="13">
        <f>SUM(K9:M9)</f>
        <v>9138.1200000000008</v>
      </c>
      <c r="K9" s="20">
        <v>9138.1200000000008</v>
      </c>
      <c r="L9" s="20">
        <v>0</v>
      </c>
      <c r="M9" s="20">
        <v>0</v>
      </c>
    </row>
    <row r="10" spans="1:13" x14ac:dyDescent="0.3">
      <c r="A10" s="68"/>
      <c r="B10" s="17" t="s">
        <v>38</v>
      </c>
      <c r="C10" s="17" t="s">
        <v>39</v>
      </c>
      <c r="D10" s="18" t="s">
        <v>40</v>
      </c>
      <c r="E10" s="17" t="s">
        <v>42</v>
      </c>
      <c r="F10" s="16">
        <f>G10+H10+I10</f>
        <v>180.38</v>
      </c>
      <c r="G10" s="19">
        <v>180.38</v>
      </c>
      <c r="H10" s="19">
        <v>0</v>
      </c>
      <c r="I10" s="19">
        <v>0</v>
      </c>
      <c r="J10" s="13">
        <f t="shared" ref="J10:J20" si="3">SUM(K10:M10)</f>
        <v>0</v>
      </c>
      <c r="K10" s="20">
        <v>0</v>
      </c>
      <c r="L10" s="20">
        <v>0</v>
      </c>
      <c r="M10" s="20">
        <v>0</v>
      </c>
    </row>
    <row r="11" spans="1:13" x14ac:dyDescent="0.3">
      <c r="A11" s="68"/>
      <c r="B11" s="17" t="s">
        <v>38</v>
      </c>
      <c r="C11" s="17" t="s">
        <v>39</v>
      </c>
      <c r="D11" s="18" t="s">
        <v>43</v>
      </c>
      <c r="E11" s="17" t="s">
        <v>41</v>
      </c>
      <c r="F11" s="16">
        <f>G11+H11+I11</f>
        <v>45481.72</v>
      </c>
      <c r="G11" s="19">
        <v>454.82</v>
      </c>
      <c r="H11" s="19">
        <v>45026.9</v>
      </c>
      <c r="I11" s="19">
        <v>0</v>
      </c>
      <c r="J11" s="13">
        <f t="shared" si="3"/>
        <v>0</v>
      </c>
      <c r="K11" s="20">
        <v>0</v>
      </c>
      <c r="L11" s="20">
        <v>0</v>
      </c>
      <c r="M11" s="20">
        <v>0</v>
      </c>
    </row>
    <row r="12" spans="1:13" ht="100.5" customHeight="1" x14ac:dyDescent="0.3">
      <c r="A12" s="69"/>
      <c r="B12" s="17" t="s">
        <v>38</v>
      </c>
      <c r="C12" s="17" t="s">
        <v>39</v>
      </c>
      <c r="D12" s="18" t="s">
        <v>44</v>
      </c>
      <c r="E12" s="17" t="s">
        <v>41</v>
      </c>
      <c r="F12" s="16">
        <f>G12+H12+I12</f>
        <v>19525.7</v>
      </c>
      <c r="G12" s="20">
        <v>921.6</v>
      </c>
      <c r="H12" s="20">
        <v>929.9</v>
      </c>
      <c r="I12" s="20">
        <f>17674.2</f>
        <v>17674.2</v>
      </c>
      <c r="J12" s="13">
        <f t="shared" si="3"/>
        <v>18792</v>
      </c>
      <c r="K12" s="20">
        <v>187.9</v>
      </c>
      <c r="L12" s="20">
        <v>929.9</v>
      </c>
      <c r="M12" s="20">
        <v>17674.2</v>
      </c>
    </row>
    <row r="13" spans="1:13" ht="78.75" x14ac:dyDescent="0.3">
      <c r="A13" s="22" t="s">
        <v>45</v>
      </c>
      <c r="B13" s="11">
        <v>17</v>
      </c>
      <c r="C13" s="12" t="s">
        <v>46</v>
      </c>
      <c r="D13" s="23" t="s">
        <v>47</v>
      </c>
      <c r="E13" s="23" t="s">
        <v>41</v>
      </c>
      <c r="F13" s="16">
        <f t="shared" ref="F13:F32" si="4">G13+H13+I13</f>
        <v>0</v>
      </c>
      <c r="G13" s="20">
        <v>0</v>
      </c>
      <c r="H13" s="20">
        <v>0</v>
      </c>
      <c r="I13" s="20">
        <v>0</v>
      </c>
      <c r="J13" s="20">
        <f t="shared" si="3"/>
        <v>0</v>
      </c>
      <c r="K13" s="20">
        <v>0</v>
      </c>
      <c r="L13" s="20">
        <v>0</v>
      </c>
      <c r="M13" s="20">
        <v>0</v>
      </c>
    </row>
    <row r="14" spans="1:13" ht="94.5" x14ac:dyDescent="0.3">
      <c r="A14" s="24" t="s">
        <v>48</v>
      </c>
      <c r="B14" s="11">
        <v>17</v>
      </c>
      <c r="C14" s="12" t="s">
        <v>46</v>
      </c>
      <c r="D14" s="23" t="s">
        <v>47</v>
      </c>
      <c r="E14" s="25" t="s">
        <v>42</v>
      </c>
      <c r="F14" s="16">
        <f t="shared" si="4"/>
        <v>0</v>
      </c>
      <c r="G14" s="20">
        <v>0</v>
      </c>
      <c r="H14" s="20">
        <v>0</v>
      </c>
      <c r="I14" s="20">
        <v>0</v>
      </c>
      <c r="J14" s="20">
        <f t="shared" si="3"/>
        <v>0</v>
      </c>
      <c r="K14" s="20">
        <v>0</v>
      </c>
      <c r="L14" s="20">
        <v>0</v>
      </c>
      <c r="M14" s="20">
        <v>0</v>
      </c>
    </row>
    <row r="15" spans="1:13" ht="72.75" customHeight="1" x14ac:dyDescent="0.3">
      <c r="A15" s="24" t="s">
        <v>49</v>
      </c>
      <c r="B15" s="11">
        <v>17</v>
      </c>
      <c r="C15" s="12" t="s">
        <v>50</v>
      </c>
      <c r="D15" s="23" t="s">
        <v>51</v>
      </c>
      <c r="E15" s="25" t="s">
        <v>41</v>
      </c>
      <c r="F15" s="16">
        <f t="shared" si="4"/>
        <v>799.99</v>
      </c>
      <c r="G15" s="20">
        <v>799.99</v>
      </c>
      <c r="H15" s="20">
        <v>0</v>
      </c>
      <c r="I15" s="20">
        <v>0</v>
      </c>
      <c r="J15" s="20">
        <f t="shared" si="3"/>
        <v>660</v>
      </c>
      <c r="K15" s="20">
        <v>660</v>
      </c>
      <c r="L15" s="20">
        <v>0</v>
      </c>
      <c r="M15" s="20">
        <v>0</v>
      </c>
    </row>
    <row r="16" spans="1:13" ht="72.75" customHeight="1" x14ac:dyDescent="0.3">
      <c r="A16" s="26" t="s">
        <v>52</v>
      </c>
      <c r="B16" s="11">
        <v>17</v>
      </c>
      <c r="C16" s="12" t="s">
        <v>53</v>
      </c>
      <c r="D16" s="11" t="s">
        <v>54</v>
      </c>
      <c r="E16" s="11">
        <v>414</v>
      </c>
      <c r="F16" s="16">
        <f>G16+H16+I16</f>
        <v>2860.4</v>
      </c>
      <c r="G16" s="20">
        <v>142.5</v>
      </c>
      <c r="H16" s="20">
        <v>2717.9</v>
      </c>
      <c r="I16" s="20">
        <v>0</v>
      </c>
      <c r="J16" s="20">
        <f t="shared" si="3"/>
        <v>2775</v>
      </c>
      <c r="K16" s="20">
        <v>138.1</v>
      </c>
      <c r="L16" s="20">
        <v>2636.9</v>
      </c>
      <c r="M16" s="20">
        <v>0</v>
      </c>
    </row>
    <row r="17" spans="1:13" ht="156.75" customHeight="1" x14ac:dyDescent="0.3">
      <c r="A17" s="26" t="s">
        <v>55</v>
      </c>
      <c r="B17" s="11">
        <v>17</v>
      </c>
      <c r="C17" s="12" t="s">
        <v>53</v>
      </c>
      <c r="D17" s="11" t="s">
        <v>56</v>
      </c>
      <c r="E17" s="11">
        <v>414</v>
      </c>
      <c r="F17" s="16">
        <f>G17+H17+I17</f>
        <v>14081.05</v>
      </c>
      <c r="G17" s="20">
        <v>704.05</v>
      </c>
      <c r="H17" s="20">
        <v>13377</v>
      </c>
      <c r="I17" s="20">
        <v>0</v>
      </c>
      <c r="J17" s="20">
        <f t="shared" si="3"/>
        <v>6016.2800000000007</v>
      </c>
      <c r="K17" s="20">
        <v>300.81</v>
      </c>
      <c r="L17" s="20">
        <v>5715.47</v>
      </c>
      <c r="M17" s="20">
        <v>0</v>
      </c>
    </row>
    <row r="18" spans="1:13" ht="141.75" x14ac:dyDescent="0.3">
      <c r="A18" s="24" t="s">
        <v>57</v>
      </c>
      <c r="B18" s="11">
        <v>17</v>
      </c>
      <c r="C18" s="12" t="s">
        <v>50</v>
      </c>
      <c r="D18" s="23" t="s">
        <v>58</v>
      </c>
      <c r="E18" s="25" t="s">
        <v>41</v>
      </c>
      <c r="F18" s="16">
        <f t="shared" si="4"/>
        <v>10526.32</v>
      </c>
      <c r="G18" s="20">
        <v>526.32000000000005</v>
      </c>
      <c r="H18" s="20">
        <v>10000</v>
      </c>
      <c r="I18" s="20">
        <v>0</v>
      </c>
      <c r="J18" s="20">
        <f t="shared" si="3"/>
        <v>10045.69</v>
      </c>
      <c r="K18" s="20">
        <v>479.28</v>
      </c>
      <c r="L18" s="20">
        <v>9566.41</v>
      </c>
      <c r="M18" s="20">
        <v>0</v>
      </c>
    </row>
    <row r="19" spans="1:13" ht="93.75" x14ac:dyDescent="0.3">
      <c r="A19" s="26" t="s">
        <v>59</v>
      </c>
      <c r="B19" s="11">
        <v>17</v>
      </c>
      <c r="C19" s="12" t="s">
        <v>50</v>
      </c>
      <c r="D19" s="11" t="s">
        <v>60</v>
      </c>
      <c r="E19" s="11">
        <v>631</v>
      </c>
      <c r="F19" s="16">
        <f>G19+H19+I19</f>
        <v>10526.32</v>
      </c>
      <c r="G19" s="20">
        <v>526.32000000000005</v>
      </c>
      <c r="H19" s="20">
        <v>10000</v>
      </c>
      <c r="I19" s="20">
        <v>0</v>
      </c>
      <c r="J19" s="20">
        <f t="shared" si="3"/>
        <v>1575</v>
      </c>
      <c r="K19" s="20">
        <v>78.75</v>
      </c>
      <c r="L19" s="20">
        <v>1496.25</v>
      </c>
      <c r="M19" s="20">
        <v>0</v>
      </c>
    </row>
    <row r="20" spans="1:13" ht="78.75" x14ac:dyDescent="0.3">
      <c r="A20" s="24" t="s">
        <v>61</v>
      </c>
      <c r="B20" s="11">
        <v>17</v>
      </c>
      <c r="C20" s="12" t="s">
        <v>53</v>
      </c>
      <c r="D20" s="23" t="s">
        <v>62</v>
      </c>
      <c r="E20" s="25" t="s">
        <v>41</v>
      </c>
      <c r="F20" s="16">
        <f t="shared" si="4"/>
        <v>0</v>
      </c>
      <c r="G20" s="20">
        <v>0</v>
      </c>
      <c r="H20" s="20">
        <v>0</v>
      </c>
      <c r="I20" s="20">
        <v>0</v>
      </c>
      <c r="J20" s="20">
        <f t="shared" si="3"/>
        <v>0</v>
      </c>
      <c r="K20" s="21">
        <v>0</v>
      </c>
      <c r="L20" s="21">
        <v>0</v>
      </c>
      <c r="M20" s="20">
        <v>0</v>
      </c>
    </row>
    <row r="21" spans="1:13" ht="168.75" x14ac:dyDescent="0.3">
      <c r="A21" s="27" t="s">
        <v>63</v>
      </c>
      <c r="B21" s="14"/>
      <c r="C21" s="15"/>
      <c r="D21" s="14"/>
      <c r="E21" s="14"/>
      <c r="F21" s="16">
        <f>SUM(F22:F25)</f>
        <v>25507.81</v>
      </c>
      <c r="G21" s="16">
        <f>SUM(G22:G25)</f>
        <v>4217.8100000000004</v>
      </c>
      <c r="H21" s="16">
        <f>SUM(H22:H25)</f>
        <v>21290</v>
      </c>
      <c r="I21" s="16">
        <f>SUM(I22:I25)</f>
        <v>0</v>
      </c>
      <c r="J21" s="16">
        <f t="shared" ref="J21:M21" si="5">SUM(J22:J25)</f>
        <v>4197.8100000000004</v>
      </c>
      <c r="K21" s="16">
        <f t="shared" si="5"/>
        <v>4197.8100000000004</v>
      </c>
      <c r="L21" s="16">
        <f t="shared" si="5"/>
        <v>0</v>
      </c>
      <c r="M21" s="16">
        <f t="shared" si="5"/>
        <v>0</v>
      </c>
    </row>
    <row r="22" spans="1:13" ht="206.25" x14ac:dyDescent="0.3">
      <c r="A22" s="26" t="s">
        <v>64</v>
      </c>
      <c r="B22" s="11">
        <v>17</v>
      </c>
      <c r="C22" s="12" t="s">
        <v>46</v>
      </c>
      <c r="D22" s="23" t="s">
        <v>65</v>
      </c>
      <c r="E22" s="23" t="s">
        <v>66</v>
      </c>
      <c r="F22" s="16">
        <f t="shared" si="4"/>
        <v>4217.8100000000004</v>
      </c>
      <c r="G22" s="20">
        <v>4217.8100000000004</v>
      </c>
      <c r="H22" s="20">
        <v>0</v>
      </c>
      <c r="I22" s="20">
        <v>0</v>
      </c>
      <c r="J22" s="20">
        <f>SUM(K22:M22)</f>
        <v>4197.8100000000004</v>
      </c>
      <c r="K22" s="20">
        <v>4197.8100000000004</v>
      </c>
      <c r="L22" s="20">
        <v>0</v>
      </c>
      <c r="M22" s="20">
        <v>0</v>
      </c>
    </row>
    <row r="23" spans="1:13" ht="131.25" x14ac:dyDescent="0.3">
      <c r="A23" s="26" t="s">
        <v>67</v>
      </c>
      <c r="B23" s="11">
        <v>17</v>
      </c>
      <c r="C23" s="12" t="s">
        <v>68</v>
      </c>
      <c r="D23" s="25" t="s">
        <v>69</v>
      </c>
      <c r="E23" s="25" t="s">
        <v>41</v>
      </c>
      <c r="F23" s="16">
        <f>G23+H23+I23</f>
        <v>17300</v>
      </c>
      <c r="G23" s="20">
        <v>0</v>
      </c>
      <c r="H23" s="20">
        <v>17300</v>
      </c>
      <c r="I23" s="20">
        <v>0</v>
      </c>
      <c r="J23" s="20">
        <f t="shared" ref="J23:J32" si="6">SUM(K23:M23)</f>
        <v>0</v>
      </c>
      <c r="K23" s="20">
        <v>0</v>
      </c>
      <c r="L23" s="20">
        <v>0</v>
      </c>
      <c r="M23" s="20">
        <v>0</v>
      </c>
    </row>
    <row r="24" spans="1:13" ht="31.5" x14ac:dyDescent="0.3">
      <c r="A24" s="24" t="s">
        <v>70</v>
      </c>
      <c r="B24" s="11">
        <v>17</v>
      </c>
      <c r="C24" s="12" t="s">
        <v>46</v>
      </c>
      <c r="D24" s="25" t="s">
        <v>65</v>
      </c>
      <c r="E24" s="25" t="s">
        <v>41</v>
      </c>
      <c r="F24" s="16">
        <f t="shared" si="4"/>
        <v>3990</v>
      </c>
      <c r="G24" s="20">
        <v>0</v>
      </c>
      <c r="H24" s="20">
        <v>3990</v>
      </c>
      <c r="I24" s="20">
        <v>0</v>
      </c>
      <c r="J24" s="20">
        <f t="shared" si="6"/>
        <v>0</v>
      </c>
      <c r="K24" s="20"/>
      <c r="L24" s="20"/>
      <c r="M24" s="20"/>
    </row>
    <row r="25" spans="1:13" ht="93.75" x14ac:dyDescent="0.3">
      <c r="A25" s="28" t="s">
        <v>71</v>
      </c>
      <c r="B25" s="11">
        <v>17</v>
      </c>
      <c r="C25" s="12" t="s">
        <v>46</v>
      </c>
      <c r="D25" s="25" t="s">
        <v>65</v>
      </c>
      <c r="E25" s="25" t="s">
        <v>42</v>
      </c>
      <c r="F25" s="16">
        <f t="shared" si="4"/>
        <v>0</v>
      </c>
      <c r="G25" s="21"/>
      <c r="H25" s="21"/>
      <c r="I25" s="21"/>
      <c r="J25" s="20">
        <f t="shared" si="6"/>
        <v>0</v>
      </c>
      <c r="K25" s="20">
        <v>0</v>
      </c>
      <c r="L25" s="20">
        <v>0</v>
      </c>
      <c r="M25" s="20">
        <v>0</v>
      </c>
    </row>
    <row r="26" spans="1:13" ht="174.75" customHeight="1" x14ac:dyDescent="0.3">
      <c r="A26" s="29" t="s">
        <v>72</v>
      </c>
      <c r="B26" s="30"/>
      <c r="C26" s="31"/>
      <c r="D26" s="30"/>
      <c r="E26" s="30"/>
      <c r="F26" s="16">
        <f>SUM(F27:F28)</f>
        <v>0</v>
      </c>
      <c r="G26" s="16">
        <f>SUM(G27:G28)</f>
        <v>0</v>
      </c>
      <c r="H26" s="16">
        <f>SUM(H27:H28)</f>
        <v>0</v>
      </c>
      <c r="I26" s="16">
        <f>SUM(I27:I28)</f>
        <v>0</v>
      </c>
      <c r="J26" s="16">
        <f t="shared" ref="J26:M26" si="7">SUM(J27:J28)</f>
        <v>0</v>
      </c>
      <c r="K26" s="16">
        <f t="shared" si="7"/>
        <v>0</v>
      </c>
      <c r="L26" s="16">
        <f t="shared" si="7"/>
        <v>0</v>
      </c>
      <c r="M26" s="16">
        <f t="shared" si="7"/>
        <v>0</v>
      </c>
    </row>
    <row r="27" spans="1:13" ht="110.25" x14ac:dyDescent="0.3">
      <c r="A27" s="22" t="s">
        <v>67</v>
      </c>
      <c r="B27" s="11">
        <v>17</v>
      </c>
      <c r="C27" s="12" t="s">
        <v>53</v>
      </c>
      <c r="D27" s="23" t="s">
        <v>73</v>
      </c>
      <c r="E27" s="23" t="s">
        <v>66</v>
      </c>
      <c r="F27" s="16">
        <f t="shared" si="4"/>
        <v>0</v>
      </c>
      <c r="G27" s="20">
        <v>0</v>
      </c>
      <c r="H27" s="20">
        <v>0</v>
      </c>
      <c r="I27" s="20">
        <v>0</v>
      </c>
      <c r="J27" s="20">
        <f t="shared" si="6"/>
        <v>0</v>
      </c>
      <c r="K27" s="20"/>
      <c r="L27" s="20"/>
      <c r="M27" s="20"/>
    </row>
    <row r="28" spans="1:13" ht="47.25" x14ac:dyDescent="0.3">
      <c r="A28" s="22" t="s">
        <v>74</v>
      </c>
      <c r="B28" s="11">
        <v>17</v>
      </c>
      <c r="C28" s="12" t="s">
        <v>53</v>
      </c>
      <c r="D28" s="23" t="s">
        <v>75</v>
      </c>
      <c r="E28" s="23" t="s">
        <v>76</v>
      </c>
      <c r="F28" s="16">
        <f t="shared" si="4"/>
        <v>0</v>
      </c>
      <c r="G28" s="21">
        <v>0</v>
      </c>
      <c r="H28" s="21">
        <v>0</v>
      </c>
      <c r="I28" s="21">
        <v>0</v>
      </c>
      <c r="J28" s="20">
        <f t="shared" si="6"/>
        <v>0</v>
      </c>
      <c r="K28" s="20"/>
      <c r="L28" s="20"/>
      <c r="M28" s="20"/>
    </row>
    <row r="29" spans="1:13" ht="168.75" x14ac:dyDescent="0.3">
      <c r="A29" s="32" t="s">
        <v>77</v>
      </c>
      <c r="B29" s="33"/>
      <c r="C29" s="34"/>
      <c r="D29" s="33"/>
      <c r="E29" s="33"/>
      <c r="F29" s="16">
        <f>SUM(F30:F32)</f>
        <v>9423.1</v>
      </c>
      <c r="G29" s="35">
        <f>SUM(G30:G32)</f>
        <v>9423.1</v>
      </c>
      <c r="H29" s="35">
        <f t="shared" ref="H29:M29" si="8">SUM(H30:H32)</f>
        <v>0</v>
      </c>
      <c r="I29" s="35">
        <f t="shared" si="8"/>
        <v>0</v>
      </c>
      <c r="J29" s="35">
        <f t="shared" si="8"/>
        <v>9054.98</v>
      </c>
      <c r="K29" s="35">
        <f t="shared" si="8"/>
        <v>9054.98</v>
      </c>
      <c r="L29" s="35">
        <f t="shared" si="8"/>
        <v>0</v>
      </c>
      <c r="M29" s="35">
        <f t="shared" si="8"/>
        <v>0</v>
      </c>
    </row>
    <row r="30" spans="1:13" ht="31.5" customHeight="1" x14ac:dyDescent="0.3">
      <c r="A30" s="24" t="s">
        <v>78</v>
      </c>
      <c r="B30" s="36">
        <v>17</v>
      </c>
      <c r="C30" s="37" t="s">
        <v>53</v>
      </c>
      <c r="D30" s="25" t="s">
        <v>79</v>
      </c>
      <c r="E30" s="25"/>
      <c r="F30" s="16">
        <f>SUM(G30:I30)</f>
        <v>5326.1</v>
      </c>
      <c r="G30" s="19">
        <v>5326.1</v>
      </c>
      <c r="H30" s="19">
        <v>0</v>
      </c>
      <c r="I30" s="19">
        <v>0</v>
      </c>
      <c r="J30" s="20">
        <f t="shared" si="6"/>
        <v>4957.9799999999996</v>
      </c>
      <c r="K30" s="20">
        <v>4957.9799999999996</v>
      </c>
      <c r="L30" s="20">
        <v>0</v>
      </c>
      <c r="M30" s="20">
        <v>0</v>
      </c>
    </row>
    <row r="31" spans="1:13" ht="75" x14ac:dyDescent="0.3">
      <c r="A31" s="38" t="s">
        <v>80</v>
      </c>
      <c r="B31" s="36">
        <v>17</v>
      </c>
      <c r="C31" s="37" t="s">
        <v>53</v>
      </c>
      <c r="D31" s="25" t="s">
        <v>81</v>
      </c>
      <c r="E31" s="25" t="s">
        <v>66</v>
      </c>
      <c r="F31" s="16">
        <f t="shared" si="4"/>
        <v>4097</v>
      </c>
      <c r="G31" s="19">
        <f>1597+2500</f>
        <v>4097</v>
      </c>
      <c r="H31" s="19">
        <v>0</v>
      </c>
      <c r="I31" s="19">
        <v>0</v>
      </c>
      <c r="J31" s="20">
        <f t="shared" si="6"/>
        <v>4097</v>
      </c>
      <c r="K31" s="20">
        <v>4097</v>
      </c>
      <c r="L31" s="20">
        <v>0</v>
      </c>
      <c r="M31" s="20">
        <v>0</v>
      </c>
    </row>
    <row r="32" spans="1:13" ht="187.5" x14ac:dyDescent="0.3">
      <c r="A32" s="39" t="s">
        <v>82</v>
      </c>
      <c r="B32" s="36">
        <v>17</v>
      </c>
      <c r="C32" s="37" t="s">
        <v>53</v>
      </c>
      <c r="D32" s="36" t="s">
        <v>83</v>
      </c>
      <c r="E32" s="36">
        <v>244</v>
      </c>
      <c r="F32" s="16">
        <f t="shared" si="4"/>
        <v>0</v>
      </c>
      <c r="G32" s="19">
        <v>0</v>
      </c>
      <c r="H32" s="19">
        <v>0</v>
      </c>
      <c r="I32" s="19">
        <v>0</v>
      </c>
      <c r="J32" s="20">
        <f t="shared" si="6"/>
        <v>0</v>
      </c>
      <c r="K32" s="20">
        <v>0</v>
      </c>
      <c r="L32" s="20">
        <v>0</v>
      </c>
      <c r="M32" s="20">
        <v>0</v>
      </c>
    </row>
    <row r="33" spans="1:13" ht="187.5" x14ac:dyDescent="0.3">
      <c r="A33" s="40" t="s">
        <v>84</v>
      </c>
      <c r="B33" s="40"/>
      <c r="C33" s="41"/>
      <c r="D33" s="40"/>
      <c r="E33" s="40"/>
      <c r="F33" s="16">
        <f>F34</f>
        <v>0</v>
      </c>
      <c r="G33" s="35">
        <f>G34</f>
        <v>0</v>
      </c>
      <c r="H33" s="35">
        <f>H34</f>
        <v>0</v>
      </c>
      <c r="I33" s="35">
        <f>I34</f>
        <v>0</v>
      </c>
      <c r="J33" s="35">
        <f t="shared" ref="J33:M33" si="9">J34</f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</row>
    <row r="34" spans="1:13" ht="37.5" customHeight="1" x14ac:dyDescent="0.3">
      <c r="A34" s="39"/>
      <c r="B34" s="36"/>
      <c r="C34" s="37"/>
      <c r="D34" s="36"/>
      <c r="E34" s="36"/>
      <c r="F34" s="16"/>
      <c r="G34" s="19"/>
      <c r="H34" s="19"/>
      <c r="I34" s="19"/>
      <c r="J34" s="20"/>
      <c r="K34" s="20"/>
      <c r="L34" s="20"/>
      <c r="M34" s="20"/>
    </row>
    <row r="35" spans="1:13" x14ac:dyDescent="0.3">
      <c r="F35" s="43"/>
      <c r="G35" s="43"/>
      <c r="H35" s="43"/>
      <c r="I35" s="43"/>
      <c r="J35" s="45"/>
      <c r="K35" s="45"/>
      <c r="L35" s="45"/>
      <c r="M35" s="45"/>
    </row>
    <row r="36" spans="1:13" x14ac:dyDescent="0.3">
      <c r="F36" s="43"/>
      <c r="G36" s="43"/>
      <c r="H36" s="43"/>
      <c r="I36" s="43"/>
      <c r="J36" s="45"/>
      <c r="K36" s="45"/>
      <c r="L36" s="45"/>
      <c r="M36" s="45"/>
    </row>
    <row r="37" spans="1:13" x14ac:dyDescent="0.3">
      <c r="F37" s="43"/>
      <c r="G37" s="43"/>
      <c r="H37" s="43"/>
      <c r="I37" s="43"/>
      <c r="J37" s="45"/>
      <c r="K37" s="45"/>
      <c r="L37" s="45"/>
      <c r="M37" s="45"/>
    </row>
    <row r="38" spans="1:13" x14ac:dyDescent="0.3">
      <c r="F38" s="43"/>
      <c r="G38" s="43"/>
      <c r="H38" s="43"/>
      <c r="I38" s="43"/>
      <c r="J38" s="45"/>
      <c r="K38" s="45"/>
      <c r="L38" s="45"/>
      <c r="M38" s="45"/>
    </row>
    <row r="39" spans="1:13" x14ac:dyDescent="0.3">
      <c r="F39" s="43"/>
      <c r="G39" s="43"/>
      <c r="H39" s="43"/>
      <c r="I39" s="43"/>
      <c r="J39" s="45"/>
      <c r="K39" s="45"/>
      <c r="L39" s="45"/>
      <c r="M39" s="45"/>
    </row>
    <row r="40" spans="1:13" x14ac:dyDescent="0.3">
      <c r="F40" s="43"/>
      <c r="G40" s="43"/>
      <c r="H40" s="43"/>
      <c r="I40" s="43"/>
      <c r="J40" s="45"/>
      <c r="K40" s="45"/>
      <c r="L40" s="45"/>
      <c r="M40" s="45"/>
    </row>
    <row r="41" spans="1:13" x14ac:dyDescent="0.3">
      <c r="F41" s="43"/>
      <c r="G41" s="43"/>
      <c r="H41" s="43"/>
      <c r="I41" s="43"/>
      <c r="J41" s="45"/>
      <c r="K41" s="45"/>
      <c r="L41" s="45"/>
      <c r="M41" s="45"/>
    </row>
    <row r="42" spans="1:13" x14ac:dyDescent="0.3">
      <c r="F42" s="43"/>
      <c r="G42" s="43"/>
      <c r="H42" s="43"/>
      <c r="I42" s="43"/>
      <c r="J42" s="45"/>
      <c r="K42" s="45"/>
      <c r="L42" s="45"/>
      <c r="M42" s="45"/>
    </row>
    <row r="43" spans="1:13" x14ac:dyDescent="0.3">
      <c r="F43" s="43"/>
      <c r="G43" s="43"/>
      <c r="H43" s="43"/>
      <c r="I43" s="43"/>
      <c r="J43" s="45"/>
      <c r="K43" s="45"/>
      <c r="L43" s="45"/>
      <c r="M43" s="45"/>
    </row>
    <row r="44" spans="1:13" x14ac:dyDescent="0.3">
      <c r="F44" s="43"/>
      <c r="G44" s="43"/>
      <c r="H44" s="43"/>
      <c r="I44" s="43"/>
      <c r="J44" s="45"/>
      <c r="K44" s="45"/>
      <c r="L44" s="45"/>
      <c r="M44" s="45"/>
    </row>
    <row r="45" spans="1:13" x14ac:dyDescent="0.3">
      <c r="F45" s="43"/>
      <c r="G45" s="43"/>
      <c r="H45" s="43"/>
      <c r="I45" s="43"/>
      <c r="J45" s="45"/>
      <c r="K45" s="45"/>
      <c r="L45" s="45"/>
      <c r="M45" s="45"/>
    </row>
    <row r="46" spans="1:13" x14ac:dyDescent="0.3">
      <c r="F46" s="43"/>
      <c r="G46" s="43"/>
      <c r="H46" s="43"/>
      <c r="I46" s="43"/>
      <c r="J46" s="45"/>
      <c r="K46" s="45"/>
      <c r="L46" s="45"/>
      <c r="M46" s="45"/>
    </row>
    <row r="47" spans="1:13" x14ac:dyDescent="0.3">
      <c r="F47" s="43"/>
      <c r="G47" s="43"/>
      <c r="H47" s="43"/>
      <c r="I47" s="43"/>
    </row>
    <row r="48" spans="1:13" x14ac:dyDescent="0.3">
      <c r="F48" s="43"/>
      <c r="G48" s="43"/>
      <c r="H48" s="43"/>
      <c r="I48" s="43"/>
    </row>
    <row r="49" spans="6:9" x14ac:dyDescent="0.3">
      <c r="F49" s="43"/>
      <c r="G49" s="43"/>
      <c r="H49" s="43"/>
      <c r="I49" s="43"/>
    </row>
    <row r="50" spans="6:9" x14ac:dyDescent="0.3">
      <c r="F50" s="43"/>
      <c r="G50" s="43"/>
      <c r="H50" s="43"/>
      <c r="I50" s="43"/>
    </row>
    <row r="51" spans="6:9" x14ac:dyDescent="0.3">
      <c r="F51" s="43"/>
      <c r="G51" s="43"/>
      <c r="H51" s="43"/>
      <c r="I51" s="43"/>
    </row>
    <row r="52" spans="6:9" x14ac:dyDescent="0.3">
      <c r="F52" s="43"/>
      <c r="G52" s="43"/>
      <c r="H52" s="43"/>
      <c r="I52" s="43"/>
    </row>
    <row r="53" spans="6:9" x14ac:dyDescent="0.3">
      <c r="F53" s="43"/>
      <c r="G53" s="43"/>
      <c r="H53" s="43"/>
      <c r="I53" s="43"/>
    </row>
    <row r="54" spans="6:9" x14ac:dyDescent="0.3">
      <c r="F54" s="43"/>
      <c r="G54" s="43"/>
      <c r="H54" s="43"/>
      <c r="I54" s="43"/>
    </row>
    <row r="55" spans="6:9" x14ac:dyDescent="0.3">
      <c r="F55" s="43"/>
      <c r="G55" s="43"/>
      <c r="H55" s="43"/>
      <c r="I55" s="43"/>
    </row>
    <row r="56" spans="6:9" x14ac:dyDescent="0.3">
      <c r="F56" s="43"/>
      <c r="G56" s="43"/>
      <c r="H56" s="43"/>
      <c r="I56" s="43"/>
    </row>
    <row r="57" spans="6:9" x14ac:dyDescent="0.3">
      <c r="F57" s="43"/>
      <c r="G57" s="43"/>
      <c r="H57" s="43"/>
      <c r="I57" s="43"/>
    </row>
    <row r="58" spans="6:9" x14ac:dyDescent="0.3">
      <c r="F58" s="43"/>
      <c r="G58" s="43"/>
      <c r="H58" s="43"/>
      <c r="I58" s="43"/>
    </row>
    <row r="59" spans="6:9" x14ac:dyDescent="0.3">
      <c r="F59" s="43"/>
      <c r="G59" s="43"/>
      <c r="H59" s="43"/>
      <c r="I59" s="43"/>
    </row>
    <row r="60" spans="6:9" x14ac:dyDescent="0.3">
      <c r="F60" s="43"/>
      <c r="G60" s="43"/>
      <c r="H60" s="43"/>
      <c r="I60" s="43"/>
    </row>
    <row r="61" spans="6:9" x14ac:dyDescent="0.3">
      <c r="F61" s="43"/>
      <c r="G61" s="43"/>
      <c r="H61" s="43"/>
      <c r="I61" s="43"/>
    </row>
    <row r="62" spans="6:9" x14ac:dyDescent="0.3">
      <c r="F62" s="43"/>
      <c r="G62" s="43"/>
      <c r="H62" s="43"/>
      <c r="I62" s="43"/>
    </row>
    <row r="63" spans="6:9" x14ac:dyDescent="0.3">
      <c r="F63" s="43"/>
      <c r="G63" s="43"/>
      <c r="H63" s="43"/>
      <c r="I63" s="43"/>
    </row>
    <row r="64" spans="6:9" x14ac:dyDescent="0.3">
      <c r="F64" s="43"/>
      <c r="G64" s="43"/>
      <c r="H64" s="43"/>
      <c r="I64" s="43"/>
    </row>
    <row r="65" spans="6:9" x14ac:dyDescent="0.3">
      <c r="F65" s="43"/>
      <c r="G65" s="43"/>
      <c r="H65" s="43"/>
      <c r="I65" s="43"/>
    </row>
    <row r="66" spans="6:9" x14ac:dyDescent="0.3">
      <c r="F66" s="43"/>
      <c r="G66" s="43"/>
      <c r="H66" s="43"/>
      <c r="I66" s="43"/>
    </row>
    <row r="67" spans="6:9" x14ac:dyDescent="0.3">
      <c r="F67" s="43"/>
      <c r="G67" s="43"/>
      <c r="H67" s="43"/>
      <c r="I67" s="43"/>
    </row>
    <row r="68" spans="6:9" x14ac:dyDescent="0.3">
      <c r="F68" s="43"/>
      <c r="G68" s="43"/>
      <c r="H68" s="43"/>
      <c r="I68" s="43"/>
    </row>
    <row r="69" spans="6:9" x14ac:dyDescent="0.3">
      <c r="F69" s="43"/>
      <c r="G69" s="43"/>
      <c r="H69" s="43"/>
      <c r="I69" s="43"/>
    </row>
    <row r="70" spans="6:9" x14ac:dyDescent="0.3">
      <c r="F70" s="43"/>
      <c r="G70" s="43"/>
      <c r="H70" s="43"/>
      <c r="I70" s="43"/>
    </row>
    <row r="71" spans="6:9" x14ac:dyDescent="0.3">
      <c r="F71" s="43"/>
      <c r="G71" s="43"/>
      <c r="H71" s="43"/>
      <c r="I71" s="43"/>
    </row>
    <row r="72" spans="6:9" x14ac:dyDescent="0.3">
      <c r="F72" s="43"/>
      <c r="G72" s="43"/>
      <c r="H72" s="43"/>
      <c r="I72" s="43"/>
    </row>
    <row r="73" spans="6:9" x14ac:dyDescent="0.3">
      <c r="F73" s="43"/>
      <c r="G73" s="43"/>
      <c r="H73" s="43"/>
      <c r="I73" s="43"/>
    </row>
    <row r="74" spans="6:9" x14ac:dyDescent="0.3">
      <c r="F74" s="43"/>
      <c r="G74" s="43"/>
      <c r="H74" s="43"/>
      <c r="I74" s="43"/>
    </row>
    <row r="75" spans="6:9" x14ac:dyDescent="0.3">
      <c r="F75" s="43"/>
      <c r="G75" s="43"/>
      <c r="H75" s="43"/>
      <c r="I75" s="43"/>
    </row>
    <row r="76" spans="6:9" x14ac:dyDescent="0.3">
      <c r="F76" s="43"/>
      <c r="G76" s="43"/>
      <c r="H76" s="43"/>
      <c r="I76" s="43"/>
    </row>
    <row r="77" spans="6:9" x14ac:dyDescent="0.3">
      <c r="F77" s="43"/>
      <c r="G77" s="43"/>
      <c r="H77" s="43"/>
      <c r="I77" s="43"/>
    </row>
    <row r="78" spans="6:9" x14ac:dyDescent="0.3">
      <c r="F78" s="43"/>
      <c r="G78" s="43"/>
      <c r="H78" s="43"/>
      <c r="I78" s="43"/>
    </row>
    <row r="79" spans="6:9" x14ac:dyDescent="0.3">
      <c r="F79" s="43"/>
      <c r="G79" s="43"/>
      <c r="H79" s="43"/>
      <c r="I79" s="43"/>
    </row>
    <row r="80" spans="6:9" x14ac:dyDescent="0.3">
      <c r="F80" s="43"/>
      <c r="G80" s="43"/>
      <c r="H80" s="43"/>
      <c r="I80" s="43"/>
    </row>
    <row r="81" spans="6:9" x14ac:dyDescent="0.3">
      <c r="F81" s="43"/>
      <c r="G81" s="43"/>
      <c r="H81" s="43"/>
      <c r="I81" s="43"/>
    </row>
    <row r="82" spans="6:9" x14ac:dyDescent="0.3">
      <c r="F82" s="43"/>
      <c r="G82" s="43"/>
      <c r="H82" s="43"/>
      <c r="I82" s="43"/>
    </row>
    <row r="83" spans="6:9" x14ac:dyDescent="0.3">
      <c r="F83" s="43"/>
      <c r="G83" s="43"/>
      <c r="H83" s="43"/>
      <c r="I83" s="43"/>
    </row>
    <row r="84" spans="6:9" x14ac:dyDescent="0.3">
      <c r="F84" s="43"/>
      <c r="G84" s="43"/>
      <c r="H84" s="43"/>
      <c r="I84" s="43"/>
    </row>
    <row r="85" spans="6:9" x14ac:dyDescent="0.3">
      <c r="F85" s="43"/>
      <c r="G85" s="43"/>
      <c r="H85" s="43"/>
      <c r="I85" s="43"/>
    </row>
    <row r="86" spans="6:9" x14ac:dyDescent="0.3">
      <c r="F86" s="43"/>
      <c r="G86" s="43"/>
      <c r="H86" s="43"/>
      <c r="I86" s="43"/>
    </row>
    <row r="87" spans="6:9" x14ac:dyDescent="0.3">
      <c r="F87" s="43"/>
      <c r="G87" s="43"/>
      <c r="H87" s="43"/>
      <c r="I87" s="43"/>
    </row>
    <row r="88" spans="6:9" x14ac:dyDescent="0.3">
      <c r="F88" s="43"/>
      <c r="G88" s="43"/>
      <c r="H88" s="43"/>
      <c r="I88" s="43"/>
    </row>
    <row r="89" spans="6:9" x14ac:dyDescent="0.3">
      <c r="F89" s="43"/>
      <c r="G89" s="43"/>
      <c r="H89" s="43"/>
      <c r="I89" s="43"/>
    </row>
    <row r="90" spans="6:9" x14ac:dyDescent="0.3">
      <c r="F90" s="43"/>
      <c r="G90" s="43"/>
      <c r="H90" s="43"/>
      <c r="I90" s="43"/>
    </row>
    <row r="91" spans="6:9" x14ac:dyDescent="0.3">
      <c r="F91" s="43"/>
      <c r="G91" s="43"/>
      <c r="H91" s="43"/>
      <c r="I91" s="43"/>
    </row>
    <row r="92" spans="6:9" x14ac:dyDescent="0.3">
      <c r="F92" s="43"/>
      <c r="G92" s="43"/>
      <c r="H92" s="43"/>
      <c r="I92" s="43"/>
    </row>
    <row r="93" spans="6:9" x14ac:dyDescent="0.3">
      <c r="F93" s="43"/>
      <c r="G93" s="43"/>
      <c r="H93" s="43"/>
      <c r="I93" s="43"/>
    </row>
    <row r="94" spans="6:9" x14ac:dyDescent="0.3">
      <c r="F94" s="43"/>
      <c r="G94" s="43"/>
      <c r="H94" s="43"/>
      <c r="I94" s="43"/>
    </row>
    <row r="95" spans="6:9" x14ac:dyDescent="0.3">
      <c r="F95" s="43"/>
      <c r="G95" s="43"/>
      <c r="H95" s="43"/>
      <c r="I95" s="43"/>
    </row>
    <row r="96" spans="6:9" x14ac:dyDescent="0.3">
      <c r="F96" s="43"/>
      <c r="G96" s="43"/>
      <c r="H96" s="43"/>
      <c r="I96" s="43"/>
    </row>
    <row r="97" spans="6:9" x14ac:dyDescent="0.3">
      <c r="F97" s="43"/>
      <c r="G97" s="43"/>
      <c r="H97" s="43"/>
      <c r="I97" s="43"/>
    </row>
    <row r="98" spans="6:9" x14ac:dyDescent="0.3">
      <c r="F98" s="43"/>
      <c r="G98" s="43"/>
      <c r="H98" s="43"/>
      <c r="I98" s="43"/>
    </row>
    <row r="99" spans="6:9" x14ac:dyDescent="0.3">
      <c r="F99" s="43"/>
      <c r="G99" s="43"/>
      <c r="H99" s="43"/>
      <c r="I99" s="43"/>
    </row>
    <row r="100" spans="6:9" x14ac:dyDescent="0.3">
      <c r="F100" s="43"/>
      <c r="G100" s="43"/>
      <c r="H100" s="43"/>
      <c r="I100" s="43"/>
    </row>
    <row r="101" spans="6:9" x14ac:dyDescent="0.3">
      <c r="F101" s="43"/>
      <c r="G101" s="43"/>
      <c r="H101" s="43"/>
      <c r="I101" s="43"/>
    </row>
    <row r="102" spans="6:9" x14ac:dyDescent="0.3">
      <c r="F102" s="43"/>
      <c r="G102" s="43"/>
      <c r="H102" s="43"/>
      <c r="I102" s="43"/>
    </row>
    <row r="103" spans="6:9" x14ac:dyDescent="0.3">
      <c r="F103" s="43"/>
      <c r="G103" s="43"/>
      <c r="H103" s="43"/>
      <c r="I103" s="43"/>
    </row>
    <row r="104" spans="6:9" x14ac:dyDescent="0.3">
      <c r="F104" s="43"/>
      <c r="G104" s="43"/>
      <c r="H104" s="43"/>
      <c r="I104" s="43"/>
    </row>
    <row r="105" spans="6:9" x14ac:dyDescent="0.3">
      <c r="F105" s="43"/>
      <c r="G105" s="43"/>
      <c r="H105" s="43"/>
      <c r="I105" s="43"/>
    </row>
    <row r="106" spans="6:9" x14ac:dyDescent="0.3">
      <c r="F106" s="43"/>
      <c r="G106" s="43"/>
      <c r="H106" s="43"/>
      <c r="I106" s="43"/>
    </row>
    <row r="107" spans="6:9" x14ac:dyDescent="0.3">
      <c r="F107" s="43"/>
      <c r="G107" s="43"/>
      <c r="H107" s="43"/>
      <c r="I107" s="43"/>
    </row>
    <row r="108" spans="6:9" x14ac:dyDescent="0.3">
      <c r="F108" s="43"/>
      <c r="G108" s="43"/>
      <c r="H108" s="43"/>
      <c r="I108" s="43"/>
    </row>
    <row r="109" spans="6:9" x14ac:dyDescent="0.3">
      <c r="F109" s="43"/>
      <c r="G109" s="43"/>
      <c r="H109" s="43"/>
      <c r="I109" s="43"/>
    </row>
    <row r="110" spans="6:9" x14ac:dyDescent="0.3">
      <c r="F110" s="43"/>
      <c r="G110" s="43"/>
      <c r="H110" s="43"/>
      <c r="I110" s="43"/>
    </row>
    <row r="111" spans="6:9" x14ac:dyDescent="0.3">
      <c r="F111" s="43"/>
      <c r="G111" s="43"/>
      <c r="H111" s="43"/>
      <c r="I111" s="43"/>
    </row>
    <row r="112" spans="6:9" x14ac:dyDescent="0.3">
      <c r="F112" s="43"/>
      <c r="G112" s="43"/>
      <c r="H112" s="43"/>
      <c r="I112" s="43"/>
    </row>
    <row r="113" spans="6:9" x14ac:dyDescent="0.3">
      <c r="F113" s="43"/>
      <c r="G113" s="43"/>
      <c r="H113" s="43"/>
      <c r="I113" s="43"/>
    </row>
    <row r="114" spans="6:9" x14ac:dyDescent="0.3">
      <c r="F114" s="43"/>
      <c r="G114" s="43"/>
      <c r="H114" s="43"/>
      <c r="I114" s="43"/>
    </row>
    <row r="115" spans="6:9" x14ac:dyDescent="0.3">
      <c r="F115" s="43"/>
      <c r="G115" s="43"/>
      <c r="H115" s="43"/>
      <c r="I115" s="43"/>
    </row>
    <row r="116" spans="6:9" x14ac:dyDescent="0.3">
      <c r="F116" s="43"/>
      <c r="G116" s="43"/>
      <c r="H116" s="43"/>
      <c r="I116" s="43"/>
    </row>
    <row r="117" spans="6:9" x14ac:dyDescent="0.3">
      <c r="F117" s="43"/>
      <c r="G117" s="43"/>
      <c r="H117" s="43"/>
      <c r="I117" s="43"/>
    </row>
    <row r="118" spans="6:9" x14ac:dyDescent="0.3">
      <c r="F118" s="43"/>
      <c r="G118" s="43"/>
      <c r="H118" s="43"/>
      <c r="I118" s="43"/>
    </row>
    <row r="119" spans="6:9" x14ac:dyDescent="0.3">
      <c r="F119" s="43"/>
      <c r="G119" s="43"/>
      <c r="H119" s="43"/>
      <c r="I119" s="43"/>
    </row>
    <row r="120" spans="6:9" x14ac:dyDescent="0.3">
      <c r="F120" s="43"/>
      <c r="G120" s="43"/>
      <c r="H120" s="43"/>
      <c r="I120" s="43"/>
    </row>
    <row r="121" spans="6:9" x14ac:dyDescent="0.3">
      <c r="F121" s="43"/>
      <c r="G121" s="43"/>
      <c r="H121" s="43"/>
      <c r="I121" s="43"/>
    </row>
    <row r="122" spans="6:9" x14ac:dyDescent="0.3">
      <c r="F122" s="43"/>
      <c r="G122" s="43"/>
      <c r="H122" s="43"/>
      <c r="I122" s="43"/>
    </row>
    <row r="123" spans="6:9" x14ac:dyDescent="0.3">
      <c r="F123" s="43"/>
      <c r="G123" s="43"/>
      <c r="H123" s="43"/>
      <c r="I123" s="43"/>
    </row>
    <row r="124" spans="6:9" x14ac:dyDescent="0.3">
      <c r="F124" s="43"/>
      <c r="G124" s="43"/>
      <c r="H124" s="43"/>
      <c r="I124" s="43"/>
    </row>
    <row r="125" spans="6:9" x14ac:dyDescent="0.3">
      <c r="F125" s="43"/>
      <c r="G125" s="43"/>
      <c r="H125" s="43"/>
      <c r="I125" s="43"/>
    </row>
    <row r="126" spans="6:9" x14ac:dyDescent="0.3">
      <c r="F126" s="43"/>
      <c r="G126" s="43"/>
      <c r="H126" s="43"/>
      <c r="I126" s="43"/>
    </row>
    <row r="127" spans="6:9" x14ac:dyDescent="0.3">
      <c r="F127" s="43"/>
      <c r="G127" s="43"/>
      <c r="H127" s="43"/>
      <c r="I127" s="43"/>
    </row>
    <row r="128" spans="6:9" x14ac:dyDescent="0.3">
      <c r="F128" s="43"/>
      <c r="G128" s="43"/>
      <c r="H128" s="43"/>
      <c r="I128" s="43"/>
    </row>
    <row r="129" spans="6:9" x14ac:dyDescent="0.3">
      <c r="F129" s="43"/>
      <c r="G129" s="43"/>
      <c r="H129" s="43"/>
      <c r="I129" s="43"/>
    </row>
    <row r="130" spans="6:9" x14ac:dyDescent="0.3">
      <c r="F130" s="43"/>
      <c r="G130" s="43"/>
      <c r="H130" s="43"/>
      <c r="I130" s="43"/>
    </row>
    <row r="131" spans="6:9" x14ac:dyDescent="0.3">
      <c r="F131" s="43"/>
      <c r="G131" s="43"/>
      <c r="H131" s="43"/>
      <c r="I131" s="43"/>
    </row>
    <row r="132" spans="6:9" x14ac:dyDescent="0.3">
      <c r="F132" s="43"/>
      <c r="G132" s="43"/>
      <c r="H132" s="43"/>
      <c r="I132" s="43"/>
    </row>
    <row r="133" spans="6:9" x14ac:dyDescent="0.3">
      <c r="F133" s="43"/>
      <c r="G133" s="43"/>
      <c r="H133" s="43"/>
      <c r="I133" s="43"/>
    </row>
    <row r="134" spans="6:9" x14ac:dyDescent="0.3">
      <c r="F134" s="43"/>
      <c r="G134" s="43"/>
      <c r="H134" s="43"/>
      <c r="I134" s="43"/>
    </row>
    <row r="135" spans="6:9" x14ac:dyDescent="0.3">
      <c r="F135" s="43"/>
      <c r="G135" s="43"/>
      <c r="H135" s="43"/>
      <c r="I135" s="43"/>
    </row>
    <row r="136" spans="6:9" x14ac:dyDescent="0.3">
      <c r="F136" s="43"/>
      <c r="G136" s="43"/>
      <c r="H136" s="43"/>
      <c r="I136" s="43"/>
    </row>
    <row r="137" spans="6:9" x14ac:dyDescent="0.3">
      <c r="F137" s="43"/>
      <c r="G137" s="43"/>
      <c r="H137" s="43"/>
      <c r="I137" s="43"/>
    </row>
  </sheetData>
  <mergeCells count="6">
    <mergeCell ref="A9:A12"/>
    <mergeCell ref="J4:M4"/>
    <mergeCell ref="A2:I2"/>
    <mergeCell ref="A4:A5"/>
    <mergeCell ref="B4:E5"/>
    <mergeCell ref="F4:I4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Расчет вМП 31.12.2019</vt:lpstr>
      <vt:lpstr>'Расчет вМП 31.12.2019'!Заголовки_для_печати</vt:lpstr>
      <vt:lpstr>'Расчет вМП 31.12.2019'!Область_печати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UKH_17</cp:lastModifiedBy>
  <cp:lastPrinted>2020-04-23T07:15:40Z</cp:lastPrinted>
  <dcterms:created xsi:type="dcterms:W3CDTF">2015-06-05T18:19:34Z</dcterms:created>
  <dcterms:modified xsi:type="dcterms:W3CDTF">2020-04-23T08:06:17Z</dcterms:modified>
</cp:coreProperties>
</file>