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080" windowHeight="1540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<sst xmlns="http://schemas.openxmlformats.org/spreadsheetml/2006/main" count="39" uniqueCount="20">
  <si>
    <t>Выборы депутатов Республики Алтай</t>
  </si>
  <si>
    <t>По состоянию на 19.07.2019</t>
  </si>
  <si>
    <t>В руб.</t>
  </si>
  <si>
    <t>1</t>
  </si>
  <si>
    <t>1.</t>
  </si>
  <si>
    <t/>
  </si>
  <si>
    <t>2.</t>
  </si>
  <si>
    <t>3.</t>
  </si>
  <si>
    <t>4.</t>
  </si>
  <si>
    <t>18.</t>
  </si>
  <si>
    <t>19.</t>
  </si>
  <si>
    <t>33.</t>
  </si>
  <si>
    <t>36.</t>
  </si>
  <si>
    <t>37.</t>
  </si>
  <si>
    <t>38.</t>
  </si>
  <si>
    <t>39.</t>
  </si>
  <si>
    <t>40.</t>
  </si>
  <si>
    <t>41.</t>
  </si>
  <si>
    <t>42.</t>
  </si>
  <si>
    <t>СВЕДЕНИЯ 
о поступлении средств в избирательные фонды кандидатов, избирательных объединений и расходовании этих средств 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</si>
</sst>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5.7109375" style="0" customWidth="1"/>
    <col min="2" max="2" width="13.421875" style="0" customWidth="1"/>
    <col min="3" max="3" width="24.57421875" style="0" customWidth="1"/>
    <col min="4" max="4" width="9.8515625" style="0" customWidth="1"/>
    <col min="5" max="5" width="7.421875" style="0" customWidth="1"/>
    <col min="6" max="6" width="19.140625" style="0" customWidth="1"/>
    <col min="7" max="8" width="8.140625" style="0" customWidth="1"/>
    <col min="9" max="9" width="12.00390625" style="0" customWidth="1"/>
    <col min="10" max="11" width="8.140625" style="0" customWidth="1"/>
    <col min="12" max="12" width="19.140625" style="0" customWidth="1"/>
    <col min="13" max="13" width="8.140625" style="0" customWidth="1"/>
    <col min="14" max="14" width="19.00390625" style="0" customWidth="1"/>
  </cols>
  <sheetData>
    <row r="1" ht="15" customHeight="1">
      <c r="N1" s="1"/>
    </row>
    <row r="2" spans="1:14" ht="81.7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ht="15">
      <c r="N4" s="2" t="s">
        <v>1</v>
      </c>
    </row>
    <row r="5" ht="15">
      <c r="N5" s="2" t="s">
        <v>2</v>
      </c>
    </row>
    <row r="6" spans="1:14" ht="15">
      <c r="A6" s="16" t="str">
        <f>"№
п/п"</f>
        <v>№
п/п</v>
      </c>
      <c r="B6" s="16" t="str">
        <f>"Наименование территории"</f>
        <v>Наименование территории</v>
      </c>
      <c r="C6" s="16" t="str">
        <f>"Фамилия, имя, отчество кандидата"</f>
        <v>Фамилия, имя, отчество кандидата</v>
      </c>
      <c r="D6" s="19" t="str">
        <f>"Поступило средств"</f>
        <v>Поступило средств</v>
      </c>
      <c r="E6" s="20"/>
      <c r="F6" s="20"/>
      <c r="G6" s="20"/>
      <c r="H6" s="21"/>
      <c r="I6" s="19" t="str">
        <f>"Израсходовано средств"</f>
        <v>Израсходовано средств</v>
      </c>
      <c r="J6" s="20"/>
      <c r="K6" s="20"/>
      <c r="L6" s="21"/>
      <c r="M6" s="19" t="str">
        <f>"Возвращено средств"</f>
        <v>Возвращено средств</v>
      </c>
      <c r="N6" s="21"/>
    </row>
    <row r="7" spans="1:14" ht="15">
      <c r="A7" s="17"/>
      <c r="B7" s="17"/>
      <c r="C7" s="17"/>
      <c r="D7" s="16" t="str">
        <f>"всего"</f>
        <v>всего</v>
      </c>
      <c r="E7" s="19" t="str">
        <f>"из них"</f>
        <v>из них</v>
      </c>
      <c r="F7" s="20"/>
      <c r="G7" s="20"/>
      <c r="H7" s="21"/>
      <c r="I7" s="16" t="str">
        <f>"всего"</f>
        <v>всего</v>
      </c>
      <c r="J7" s="1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0"/>
      <c r="L7" s="21"/>
      <c r="M7" s="16" t="str">
        <f>"сумма, руб."</f>
        <v>сумма, руб.</v>
      </c>
      <c r="N7" s="16" t="str">
        <f>"основание возврата"</f>
        <v>основание возврата</v>
      </c>
    </row>
    <row r="8" spans="1:14" ht="66" customHeight="1">
      <c r="A8" s="17"/>
      <c r="B8" s="17"/>
      <c r="C8" s="17"/>
      <c r="D8" s="17"/>
      <c r="E8" s="1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1"/>
      <c r="G8" s="1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1"/>
      <c r="I8" s="17"/>
      <c r="J8" s="16" t="str">
        <f>"дата операции"</f>
        <v>дата операции</v>
      </c>
      <c r="K8" s="16" t="str">
        <f>"сумма, руб."</f>
        <v>сумма, руб.</v>
      </c>
      <c r="L8" s="16" t="str">
        <f>"назначение платежа"</f>
        <v>назначение платежа</v>
      </c>
      <c r="M8" s="17"/>
      <c r="N8" s="17"/>
    </row>
    <row r="9" spans="1:14" ht="25.5">
      <c r="A9" s="18"/>
      <c r="B9" s="18"/>
      <c r="C9" s="18"/>
      <c r="D9" s="18"/>
      <c r="E9" s="3" t="str">
        <f>"сумма, руб."</f>
        <v>сумма, руб.</v>
      </c>
      <c r="F9" s="3" t="str">
        <f>"наименование юридического лица"</f>
        <v>наименование юридического лица</v>
      </c>
      <c r="G9" s="3" t="str">
        <f>"сумма, руб."</f>
        <v>сумма, руб.</v>
      </c>
      <c r="H9" s="3" t="str">
        <f>"кол-во граждан"</f>
        <v>кол-во граждан</v>
      </c>
      <c r="I9" s="18"/>
      <c r="J9" s="18"/>
      <c r="K9" s="18"/>
      <c r="L9" s="18"/>
      <c r="M9" s="18"/>
      <c r="N9" s="18"/>
    </row>
    <row r="10" spans="1:14" ht="15">
      <c r="A10" s="4" t="s">
        <v>3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3" t="str">
        <f>"14"</f>
        <v>14</v>
      </c>
    </row>
    <row r="11" spans="1:14" ht="15">
      <c r="A11" s="5" t="s">
        <v>4</v>
      </c>
      <c r="B11" s="6" t="str">
        <f>"Округ №1"</f>
        <v>Округ №1</v>
      </c>
      <c r="C11" s="6" t="str">
        <f>"Букач Петр Витальевич"</f>
        <v>Букач Петр Витальевич</v>
      </c>
      <c r="D11" s="7">
        <v>500</v>
      </c>
      <c r="E11" s="7"/>
      <c r="F11" s="6">
        <f>""</f>
      </c>
      <c r="G11" s="7"/>
      <c r="H11" s="8"/>
      <c r="I11" s="7">
        <v>500</v>
      </c>
      <c r="J11" s="9"/>
      <c r="K11" s="7"/>
      <c r="L11" s="6">
        <f>""</f>
      </c>
      <c r="M11" s="7"/>
      <c r="N11" s="6">
        <f>""</f>
      </c>
    </row>
    <row r="12" spans="1:14" ht="15">
      <c r="A12" s="4" t="s">
        <v>5</v>
      </c>
      <c r="B12" s="10">
        <f>""</f>
      </c>
      <c r="C12" s="10" t="str">
        <f>"Итого по кандидату"</f>
        <v>Итого по кандидату</v>
      </c>
      <c r="D12" s="11">
        <v>500</v>
      </c>
      <c r="E12" s="11">
        <v>0</v>
      </c>
      <c r="F12" s="10">
        <f>""</f>
      </c>
      <c r="G12" s="11">
        <v>0</v>
      </c>
      <c r="H12" s="12"/>
      <c r="I12" s="11">
        <v>500</v>
      </c>
      <c r="J12" s="13"/>
      <c r="K12" s="11">
        <v>0</v>
      </c>
      <c r="L12" s="10">
        <f>""</f>
      </c>
      <c r="M12" s="11">
        <v>0</v>
      </c>
      <c r="N12" s="10">
        <f>""</f>
      </c>
    </row>
    <row r="13" spans="1:14" ht="25.5">
      <c r="A13" s="5" t="s">
        <v>6</v>
      </c>
      <c r="B13" s="6" t="str">
        <f>"Округ №1"</f>
        <v>Округ №1</v>
      </c>
      <c r="C13" s="6" t="str">
        <f>"Кудирмеков Василий Дмитриевич"</f>
        <v>Кудирмеков Василий Дмитриевич</v>
      </c>
      <c r="D13" s="7">
        <v>100</v>
      </c>
      <c r="E13" s="7"/>
      <c r="F13" s="6">
        <f>""</f>
      </c>
      <c r="G13" s="7"/>
      <c r="H13" s="8"/>
      <c r="I13" s="7">
        <v>100</v>
      </c>
      <c r="J13" s="9"/>
      <c r="K13" s="7"/>
      <c r="L13" s="6">
        <f>""</f>
      </c>
      <c r="M13" s="7"/>
      <c r="N13" s="6">
        <f>""</f>
      </c>
    </row>
    <row r="14" spans="1:14" ht="15">
      <c r="A14" s="4" t="s">
        <v>5</v>
      </c>
      <c r="B14" s="10">
        <f>""</f>
      </c>
      <c r="C14" s="10" t="str">
        <f>"Итого по кандидату"</f>
        <v>Итого по кандидату</v>
      </c>
      <c r="D14" s="11">
        <v>100</v>
      </c>
      <c r="E14" s="11">
        <v>0</v>
      </c>
      <c r="F14" s="10">
        <f>""</f>
      </c>
      <c r="G14" s="11">
        <v>0</v>
      </c>
      <c r="H14" s="12"/>
      <c r="I14" s="11">
        <v>100</v>
      </c>
      <c r="J14" s="13"/>
      <c r="K14" s="11">
        <v>0</v>
      </c>
      <c r="L14" s="10">
        <f>""</f>
      </c>
      <c r="M14" s="11">
        <v>0</v>
      </c>
      <c r="N14" s="10">
        <f>""</f>
      </c>
    </row>
    <row r="15" spans="1:14" ht="25.5">
      <c r="A15" s="5" t="s">
        <v>7</v>
      </c>
      <c r="B15" s="6" t="str">
        <f>"Округ №1"</f>
        <v>Округ №1</v>
      </c>
      <c r="C15" s="6" t="str">
        <f>"Смирнов Павел Анатольевич"</f>
        <v>Смирнов Павел Анатольевич</v>
      </c>
      <c r="D15" s="7">
        <v>1135</v>
      </c>
      <c r="E15" s="7"/>
      <c r="F15" s="6">
        <f>""</f>
      </c>
      <c r="G15" s="7"/>
      <c r="H15" s="8"/>
      <c r="I15" s="7">
        <v>1135</v>
      </c>
      <c r="J15" s="9"/>
      <c r="K15" s="7"/>
      <c r="L15" s="6">
        <f>""</f>
      </c>
      <c r="M15" s="7"/>
      <c r="N15" s="6">
        <f>""</f>
      </c>
    </row>
    <row r="16" spans="1:14" ht="15">
      <c r="A16" s="4" t="s">
        <v>5</v>
      </c>
      <c r="B16" s="10">
        <f>""</f>
      </c>
      <c r="C16" s="10" t="str">
        <f>"Итого по кандидату"</f>
        <v>Итого по кандидату</v>
      </c>
      <c r="D16" s="11">
        <v>1135</v>
      </c>
      <c r="E16" s="11">
        <v>0</v>
      </c>
      <c r="F16" s="10">
        <f>""</f>
      </c>
      <c r="G16" s="11">
        <v>0</v>
      </c>
      <c r="H16" s="12"/>
      <c r="I16" s="11">
        <v>1135</v>
      </c>
      <c r="J16" s="13"/>
      <c r="K16" s="11">
        <v>0</v>
      </c>
      <c r="L16" s="10">
        <f>""</f>
      </c>
      <c r="M16" s="11">
        <v>0</v>
      </c>
      <c r="N16" s="10">
        <f>""</f>
      </c>
    </row>
    <row r="17" spans="1:14" ht="25.5">
      <c r="A17" s="5" t="s">
        <v>8</v>
      </c>
      <c r="B17" s="6" t="str">
        <f>"Округ №1"</f>
        <v>Округ №1</v>
      </c>
      <c r="C17" s="6" t="str">
        <f>"Сумачаков Артем Игнатьевич"</f>
        <v>Сумачаков Артем Игнатьевич</v>
      </c>
      <c r="D17" s="7">
        <v>550</v>
      </c>
      <c r="E17" s="7"/>
      <c r="F17" s="6">
        <f>""</f>
      </c>
      <c r="G17" s="7"/>
      <c r="H17" s="8"/>
      <c r="I17" s="7">
        <v>550</v>
      </c>
      <c r="J17" s="9"/>
      <c r="K17" s="7"/>
      <c r="L17" s="6">
        <f>""</f>
      </c>
      <c r="M17" s="7"/>
      <c r="N17" s="6">
        <f>""</f>
      </c>
    </row>
    <row r="18" spans="1:14" ht="15">
      <c r="A18" s="4" t="s">
        <v>5</v>
      </c>
      <c r="B18" s="10">
        <f>""</f>
      </c>
      <c r="C18" s="10" t="str">
        <f>"Итого по кандидату"</f>
        <v>Итого по кандидату</v>
      </c>
      <c r="D18" s="11">
        <v>550</v>
      </c>
      <c r="E18" s="11">
        <v>0</v>
      </c>
      <c r="F18" s="10">
        <f>""</f>
      </c>
      <c r="G18" s="11">
        <v>0</v>
      </c>
      <c r="H18" s="12"/>
      <c r="I18" s="11">
        <v>550</v>
      </c>
      <c r="J18" s="13"/>
      <c r="K18" s="11">
        <v>0</v>
      </c>
      <c r="L18" s="10">
        <f>""</f>
      </c>
      <c r="M18" s="11">
        <v>0</v>
      </c>
      <c r="N18" s="10">
        <f>""</f>
      </c>
    </row>
    <row r="19" spans="1:14" ht="25.5">
      <c r="A19" s="4" t="s">
        <v>5</v>
      </c>
      <c r="B19" s="10">
        <f>""</f>
      </c>
      <c r="C19" s="10" t="str">
        <f>"Избирательный округ (Округ №1), всего"</f>
        <v>Избирательный округ (Округ №1), всего</v>
      </c>
      <c r="D19" s="11">
        <v>2285</v>
      </c>
      <c r="E19" s="11">
        <v>0</v>
      </c>
      <c r="F19" s="10">
        <f>""</f>
      </c>
      <c r="G19" s="11">
        <v>0</v>
      </c>
      <c r="H19" s="12"/>
      <c r="I19" s="11">
        <v>2285</v>
      </c>
      <c r="J19" s="13"/>
      <c r="K19" s="11">
        <v>0</v>
      </c>
      <c r="L19" s="10">
        <f>""</f>
      </c>
      <c r="M19" s="11">
        <v>0</v>
      </c>
      <c r="N19" s="10">
        <f>""</f>
      </c>
    </row>
    <row r="20" spans="1:14" ht="25.5">
      <c r="A20" s="5" t="s">
        <v>9</v>
      </c>
      <c r="B20" s="6" t="str">
        <f>"Округ №2"</f>
        <v>Округ №2</v>
      </c>
      <c r="C20" s="6" t="str">
        <f>"Мегедеков Алексей Николаевич"</f>
        <v>Мегедеков Алексей Николаевич</v>
      </c>
      <c r="D20" s="7">
        <v>5000</v>
      </c>
      <c r="E20" s="7"/>
      <c r="F20" s="6">
        <f>""</f>
      </c>
      <c r="G20" s="7"/>
      <c r="H20" s="8"/>
      <c r="I20" s="7">
        <v>0</v>
      </c>
      <c r="J20" s="9"/>
      <c r="K20" s="7"/>
      <c r="L20" s="6">
        <f>""</f>
      </c>
      <c r="M20" s="7"/>
      <c r="N20" s="6">
        <f>""</f>
      </c>
    </row>
    <row r="21" spans="1:14" ht="15">
      <c r="A21" s="4" t="s">
        <v>5</v>
      </c>
      <c r="B21" s="10">
        <f>""</f>
      </c>
      <c r="C21" s="10" t="str">
        <f>"Итого по кандидату"</f>
        <v>Итого по кандидату</v>
      </c>
      <c r="D21" s="11">
        <v>5000</v>
      </c>
      <c r="E21" s="11">
        <v>0</v>
      </c>
      <c r="F21" s="10">
        <f>""</f>
      </c>
      <c r="G21" s="11">
        <v>0</v>
      </c>
      <c r="H21" s="12"/>
      <c r="I21" s="11">
        <v>0</v>
      </c>
      <c r="J21" s="13"/>
      <c r="K21" s="11">
        <v>0</v>
      </c>
      <c r="L21" s="10">
        <f>""</f>
      </c>
      <c r="M21" s="11">
        <v>0</v>
      </c>
      <c r="N21" s="10">
        <f>""</f>
      </c>
    </row>
    <row r="22" spans="1:14" ht="15">
      <c r="A22" s="5" t="s">
        <v>10</v>
      </c>
      <c r="B22" s="6" t="str">
        <f>"Округ №2"</f>
        <v>Округ №2</v>
      </c>
      <c r="C22" s="6" t="str">
        <f>"Рау Виктор Филиппович"</f>
        <v>Рау Виктор Филиппович</v>
      </c>
      <c r="D22" s="7">
        <v>445</v>
      </c>
      <c r="E22" s="7"/>
      <c r="F22" s="6">
        <f>""</f>
      </c>
      <c r="G22" s="7"/>
      <c r="H22" s="8"/>
      <c r="I22" s="7">
        <v>445</v>
      </c>
      <c r="J22" s="9"/>
      <c r="K22" s="7"/>
      <c r="L22" s="6">
        <f>""</f>
      </c>
      <c r="M22" s="7"/>
      <c r="N22" s="6">
        <f>""</f>
      </c>
    </row>
    <row r="23" spans="1:14" ht="15">
      <c r="A23" s="4" t="s">
        <v>5</v>
      </c>
      <c r="B23" s="10">
        <f>""</f>
      </c>
      <c r="C23" s="10" t="str">
        <f>"Итого по кандидату"</f>
        <v>Итого по кандидату</v>
      </c>
      <c r="D23" s="11">
        <v>445</v>
      </c>
      <c r="E23" s="11">
        <v>0</v>
      </c>
      <c r="F23" s="10">
        <f>""</f>
      </c>
      <c r="G23" s="11">
        <v>0</v>
      </c>
      <c r="H23" s="12"/>
      <c r="I23" s="11">
        <v>445</v>
      </c>
      <c r="J23" s="13"/>
      <c r="K23" s="11">
        <v>0</v>
      </c>
      <c r="L23" s="10">
        <f>""</f>
      </c>
      <c r="M23" s="11">
        <v>0</v>
      </c>
      <c r="N23" s="10">
        <f>""</f>
      </c>
    </row>
    <row r="24" spans="1:14" ht="25.5">
      <c r="A24" s="4" t="s">
        <v>5</v>
      </c>
      <c r="B24" s="10">
        <f>""</f>
      </c>
      <c r="C24" s="10" t="str">
        <f>"Избирательный округ (Округ №2), всего"</f>
        <v>Избирательный округ (Округ №2), всего</v>
      </c>
      <c r="D24" s="11">
        <v>5445</v>
      </c>
      <c r="E24" s="11">
        <v>0</v>
      </c>
      <c r="F24" s="10">
        <f>""</f>
      </c>
      <c r="G24" s="11">
        <v>0</v>
      </c>
      <c r="H24" s="12"/>
      <c r="I24" s="11">
        <v>445</v>
      </c>
      <c r="J24" s="13"/>
      <c r="K24" s="11">
        <v>0</v>
      </c>
      <c r="L24" s="10">
        <f>""</f>
      </c>
      <c r="M24" s="11">
        <v>0</v>
      </c>
      <c r="N24" s="10">
        <f>""</f>
      </c>
    </row>
    <row r="25" spans="1:14" ht="15">
      <c r="A25" s="5" t="s">
        <v>11</v>
      </c>
      <c r="B25" s="6" t="str">
        <f>"Округ №3"</f>
        <v>Округ №3</v>
      </c>
      <c r="C25" s="6" t="str">
        <f>"Михайлов Сергей Сергеевич"</f>
        <v>Михайлов Сергей Сергеевич</v>
      </c>
      <c r="D25" s="7">
        <v>4700</v>
      </c>
      <c r="E25" s="7"/>
      <c r="F25" s="6">
        <f>""</f>
      </c>
      <c r="G25" s="7"/>
      <c r="H25" s="8"/>
      <c r="I25" s="7">
        <v>3475</v>
      </c>
      <c r="J25" s="9"/>
      <c r="K25" s="7"/>
      <c r="L25" s="6">
        <f>""</f>
      </c>
      <c r="M25" s="7"/>
      <c r="N25" s="6">
        <f>""</f>
      </c>
    </row>
    <row r="26" spans="1:14" ht="15">
      <c r="A26" s="4" t="s">
        <v>5</v>
      </c>
      <c r="B26" s="10">
        <f>""</f>
      </c>
      <c r="C26" s="10" t="str">
        <f>"Итого по кандидату"</f>
        <v>Итого по кандидату</v>
      </c>
      <c r="D26" s="11">
        <v>4700</v>
      </c>
      <c r="E26" s="11">
        <v>0</v>
      </c>
      <c r="F26" s="10">
        <f>""</f>
      </c>
      <c r="G26" s="11">
        <v>0</v>
      </c>
      <c r="H26" s="12"/>
      <c r="I26" s="11">
        <v>3475</v>
      </c>
      <c r="J26" s="13"/>
      <c r="K26" s="11">
        <v>0</v>
      </c>
      <c r="L26" s="10">
        <f>""</f>
      </c>
      <c r="M26" s="11">
        <v>0</v>
      </c>
      <c r="N26" s="10">
        <f>""</f>
      </c>
    </row>
    <row r="27" spans="1:14" ht="25.5">
      <c r="A27" s="4" t="s">
        <v>5</v>
      </c>
      <c r="B27" s="10">
        <f>""</f>
      </c>
      <c r="C27" s="10" t="str">
        <f>"Избирательный округ (Округ №3), всего"</f>
        <v>Избирательный округ (Округ №3), всего</v>
      </c>
      <c r="D27" s="11">
        <v>4700</v>
      </c>
      <c r="E27" s="11">
        <v>0</v>
      </c>
      <c r="F27" s="10">
        <f>""</f>
      </c>
      <c r="G27" s="11">
        <v>0</v>
      </c>
      <c r="H27" s="12"/>
      <c r="I27" s="11">
        <v>3475</v>
      </c>
      <c r="J27" s="13"/>
      <c r="K27" s="11">
        <v>0</v>
      </c>
      <c r="L27" s="10">
        <f>""</f>
      </c>
      <c r="M27" s="11">
        <v>0</v>
      </c>
      <c r="N27" s="10">
        <f>""</f>
      </c>
    </row>
    <row r="28" spans="1:14" ht="15">
      <c r="A28" s="5" t="s">
        <v>12</v>
      </c>
      <c r="B28" s="6" t="str">
        <f>"Округ №4"</f>
        <v>Округ №4</v>
      </c>
      <c r="C28" s="6" t="str">
        <f>"Тулебаев Аскар Рыспекович"</f>
        <v>Тулебаев Аскар Рыспекович</v>
      </c>
      <c r="D28" s="7">
        <v>35000</v>
      </c>
      <c r="E28" s="7"/>
      <c r="F28" s="6">
        <f>""</f>
      </c>
      <c r="G28" s="7"/>
      <c r="H28" s="8"/>
      <c r="I28" s="7">
        <v>5491.4</v>
      </c>
      <c r="J28" s="9"/>
      <c r="K28" s="7"/>
      <c r="L28" s="6">
        <f>""</f>
      </c>
      <c r="M28" s="7"/>
      <c r="N28" s="6">
        <f>""</f>
      </c>
    </row>
    <row r="29" spans="1:14" ht="15">
      <c r="A29" s="4" t="s">
        <v>5</v>
      </c>
      <c r="B29" s="10">
        <f>""</f>
      </c>
      <c r="C29" s="10" t="str">
        <f>"Итого по кандидату"</f>
        <v>Итого по кандидату</v>
      </c>
      <c r="D29" s="11">
        <v>35000</v>
      </c>
      <c r="E29" s="11">
        <v>0</v>
      </c>
      <c r="F29" s="10">
        <f>""</f>
      </c>
      <c r="G29" s="11">
        <v>0</v>
      </c>
      <c r="H29" s="12"/>
      <c r="I29" s="11">
        <v>5491.4</v>
      </c>
      <c r="J29" s="13"/>
      <c r="K29" s="11">
        <v>0</v>
      </c>
      <c r="L29" s="10">
        <f>""</f>
      </c>
      <c r="M29" s="11">
        <v>0</v>
      </c>
      <c r="N29" s="10">
        <f>""</f>
      </c>
    </row>
    <row r="30" spans="1:14" ht="25.5">
      <c r="A30" s="4" t="s">
        <v>5</v>
      </c>
      <c r="B30" s="10">
        <f>""</f>
      </c>
      <c r="C30" s="10" t="str">
        <f>"Избирательный округ (Округ №4), всего"</f>
        <v>Избирательный округ (Округ №4), всего</v>
      </c>
      <c r="D30" s="11">
        <v>35000</v>
      </c>
      <c r="E30" s="11">
        <v>0</v>
      </c>
      <c r="F30" s="10">
        <f>""</f>
      </c>
      <c r="G30" s="11">
        <v>0</v>
      </c>
      <c r="H30" s="12"/>
      <c r="I30" s="11">
        <v>5491.4</v>
      </c>
      <c r="J30" s="13"/>
      <c r="K30" s="11">
        <v>0</v>
      </c>
      <c r="L30" s="10">
        <f>""</f>
      </c>
      <c r="M30" s="11">
        <v>0</v>
      </c>
      <c r="N30" s="10">
        <f>""</f>
      </c>
    </row>
    <row r="31" spans="1:14" ht="25.5">
      <c r="A31" s="5" t="s">
        <v>13</v>
      </c>
      <c r="B31" s="6" t="str">
        <f>"Округ №5"</f>
        <v>Округ №5</v>
      </c>
      <c r="C31" s="6" t="str">
        <f>"Сметанин Василий Александрович"</f>
        <v>Сметанин Василий Александрович</v>
      </c>
      <c r="D31" s="7">
        <v>350</v>
      </c>
      <c r="E31" s="7"/>
      <c r="F31" s="6">
        <f>""</f>
      </c>
      <c r="G31" s="7"/>
      <c r="H31" s="8"/>
      <c r="I31" s="7">
        <v>175</v>
      </c>
      <c r="J31" s="9"/>
      <c r="K31" s="7"/>
      <c r="L31" s="6">
        <f>""</f>
      </c>
      <c r="M31" s="7"/>
      <c r="N31" s="6">
        <f>""</f>
      </c>
    </row>
    <row r="32" spans="1:14" ht="15">
      <c r="A32" s="4" t="s">
        <v>5</v>
      </c>
      <c r="B32" s="10">
        <f>""</f>
      </c>
      <c r="C32" s="10" t="str">
        <f>"Итого по кандидату"</f>
        <v>Итого по кандидату</v>
      </c>
      <c r="D32" s="11">
        <v>350</v>
      </c>
      <c r="E32" s="11">
        <v>0</v>
      </c>
      <c r="F32" s="10">
        <f>""</f>
      </c>
      <c r="G32" s="11">
        <v>0</v>
      </c>
      <c r="H32" s="12"/>
      <c r="I32" s="11">
        <v>175</v>
      </c>
      <c r="J32" s="13"/>
      <c r="K32" s="11">
        <v>0</v>
      </c>
      <c r="L32" s="10">
        <f>""</f>
      </c>
      <c r="M32" s="11">
        <v>0</v>
      </c>
      <c r="N32" s="10">
        <f>""</f>
      </c>
    </row>
    <row r="33" spans="1:14" ht="25.5">
      <c r="A33" s="5" t="s">
        <v>14</v>
      </c>
      <c r="B33" s="6" t="str">
        <f>"Округ №5"</f>
        <v>Округ №5</v>
      </c>
      <c r="C33" s="6" t="str">
        <f>"Толегенов Серикжан Аскерович"</f>
        <v>Толегенов Серикжан Аскерович</v>
      </c>
      <c r="D33" s="7">
        <v>500</v>
      </c>
      <c r="E33" s="7"/>
      <c r="F33" s="6">
        <f>""</f>
      </c>
      <c r="G33" s="7"/>
      <c r="H33" s="8"/>
      <c r="I33" s="7">
        <v>500</v>
      </c>
      <c r="J33" s="9"/>
      <c r="K33" s="7"/>
      <c r="L33" s="6">
        <f>""</f>
      </c>
      <c r="M33" s="7"/>
      <c r="N33" s="6">
        <f>""</f>
      </c>
    </row>
    <row r="34" spans="1:14" ht="15">
      <c r="A34" s="4" t="s">
        <v>5</v>
      </c>
      <c r="B34" s="10">
        <f>""</f>
      </c>
      <c r="C34" s="10" t="str">
        <f>"Итого по кандидату"</f>
        <v>Итого по кандидату</v>
      </c>
      <c r="D34" s="11">
        <v>500</v>
      </c>
      <c r="E34" s="11">
        <v>0</v>
      </c>
      <c r="F34" s="10">
        <f>""</f>
      </c>
      <c r="G34" s="11">
        <v>0</v>
      </c>
      <c r="H34" s="12"/>
      <c r="I34" s="11">
        <v>500</v>
      </c>
      <c r="J34" s="13"/>
      <c r="K34" s="11">
        <v>0</v>
      </c>
      <c r="L34" s="10">
        <f>""</f>
      </c>
      <c r="M34" s="11">
        <v>0</v>
      </c>
      <c r="N34" s="10">
        <f>""</f>
      </c>
    </row>
    <row r="35" spans="1:14" ht="15">
      <c r="A35" s="5" t="s">
        <v>15</v>
      </c>
      <c r="B35" s="6" t="str">
        <f>"Округ №5"</f>
        <v>Округ №5</v>
      </c>
      <c r="C35" s="6" t="str">
        <f>"Яимов Игорь Эжерович"</f>
        <v>Яимов Игорь Эжерович</v>
      </c>
      <c r="D35" s="7">
        <v>16600</v>
      </c>
      <c r="E35" s="7"/>
      <c r="F35" s="6">
        <f>""</f>
      </c>
      <c r="G35" s="7"/>
      <c r="H35" s="8"/>
      <c r="I35" s="7">
        <v>16565</v>
      </c>
      <c r="J35" s="9"/>
      <c r="K35" s="7"/>
      <c r="L35" s="6">
        <f>""</f>
      </c>
      <c r="M35" s="7"/>
      <c r="N35" s="6">
        <f>""</f>
      </c>
    </row>
    <row r="36" spans="1:14" ht="15">
      <c r="A36" s="4" t="s">
        <v>5</v>
      </c>
      <c r="B36" s="10">
        <f>""</f>
      </c>
      <c r="C36" s="10" t="str">
        <f>"Итого по кандидату"</f>
        <v>Итого по кандидату</v>
      </c>
      <c r="D36" s="11">
        <v>16600</v>
      </c>
      <c r="E36" s="11">
        <v>0</v>
      </c>
      <c r="F36" s="10">
        <f>""</f>
      </c>
      <c r="G36" s="11">
        <v>0</v>
      </c>
      <c r="H36" s="12"/>
      <c r="I36" s="11">
        <v>16565</v>
      </c>
      <c r="J36" s="13"/>
      <c r="K36" s="11">
        <v>0</v>
      </c>
      <c r="L36" s="10">
        <f>""</f>
      </c>
      <c r="M36" s="11">
        <v>0</v>
      </c>
      <c r="N36" s="10">
        <f>""</f>
      </c>
    </row>
    <row r="37" spans="1:14" ht="25.5">
      <c r="A37" s="4" t="s">
        <v>5</v>
      </c>
      <c r="B37" s="10">
        <f>""</f>
      </c>
      <c r="C37" s="10" t="str">
        <f>"Избирательный округ (Округ №5), всего"</f>
        <v>Избирательный округ (Округ №5), всего</v>
      </c>
      <c r="D37" s="11">
        <v>17450</v>
      </c>
      <c r="E37" s="11">
        <v>0</v>
      </c>
      <c r="F37" s="10">
        <f>""</f>
      </c>
      <c r="G37" s="11">
        <v>0</v>
      </c>
      <c r="H37" s="12"/>
      <c r="I37" s="11">
        <v>17240</v>
      </c>
      <c r="J37" s="13"/>
      <c r="K37" s="11">
        <v>0</v>
      </c>
      <c r="L37" s="10">
        <f>""</f>
      </c>
      <c r="M37" s="11">
        <v>0</v>
      </c>
      <c r="N37" s="10">
        <f>""</f>
      </c>
    </row>
    <row r="38" spans="1:14" ht="15">
      <c r="A38" s="5" t="s">
        <v>16</v>
      </c>
      <c r="B38" s="6" t="str">
        <f>"Округ №6"</f>
        <v>Округ №6</v>
      </c>
      <c r="C38" s="6" t="str">
        <f>"Анчибаев Игорь Данилович"</f>
        <v>Анчибаев Игорь Данилович</v>
      </c>
      <c r="D38" s="7">
        <v>300</v>
      </c>
      <c r="E38" s="7"/>
      <c r="F38" s="6">
        <f>""</f>
      </c>
      <c r="G38" s="7"/>
      <c r="H38" s="8"/>
      <c r="I38" s="7">
        <v>300</v>
      </c>
      <c r="J38" s="9"/>
      <c r="K38" s="7"/>
      <c r="L38" s="6">
        <f>""</f>
      </c>
      <c r="M38" s="7"/>
      <c r="N38" s="6">
        <f>""</f>
      </c>
    </row>
    <row r="39" spans="1:14" ht="15">
      <c r="A39" s="4" t="s">
        <v>5</v>
      </c>
      <c r="B39" s="10">
        <f>""</f>
      </c>
      <c r="C39" s="10" t="str">
        <f>"Итого по кандидату"</f>
        <v>Итого по кандидату</v>
      </c>
      <c r="D39" s="11">
        <v>300</v>
      </c>
      <c r="E39" s="11">
        <v>0</v>
      </c>
      <c r="F39" s="10">
        <f>""</f>
      </c>
      <c r="G39" s="11">
        <v>0</v>
      </c>
      <c r="H39" s="12"/>
      <c r="I39" s="11">
        <v>300</v>
      </c>
      <c r="J39" s="13"/>
      <c r="K39" s="11">
        <v>0</v>
      </c>
      <c r="L39" s="10">
        <f>""</f>
      </c>
      <c r="M39" s="11">
        <v>0</v>
      </c>
      <c r="N39" s="10">
        <f>""</f>
      </c>
    </row>
    <row r="40" spans="1:14" ht="25.5">
      <c r="A40" s="5" t="s">
        <v>17</v>
      </c>
      <c r="B40" s="6" t="str">
        <f>"Округ №6"</f>
        <v>Округ №6</v>
      </c>
      <c r="C40" s="6" t="str">
        <f>"Кадкина Дарья Валентиновна"</f>
        <v>Кадкина Дарья Валентиновна</v>
      </c>
      <c r="D40" s="7">
        <v>5000</v>
      </c>
      <c r="E40" s="7"/>
      <c r="F40" s="6">
        <f>""</f>
      </c>
      <c r="G40" s="7"/>
      <c r="H40" s="8"/>
      <c r="I40" s="7">
        <v>0</v>
      </c>
      <c r="J40" s="9"/>
      <c r="K40" s="7"/>
      <c r="L40" s="6">
        <f>""</f>
      </c>
      <c r="M40" s="7"/>
      <c r="N40" s="6">
        <f>""</f>
      </c>
    </row>
    <row r="41" spans="1:14" ht="15">
      <c r="A41" s="4" t="s">
        <v>5</v>
      </c>
      <c r="B41" s="10">
        <f>""</f>
      </c>
      <c r="C41" s="10" t="str">
        <f>"Итого по кандидату"</f>
        <v>Итого по кандидату</v>
      </c>
      <c r="D41" s="11">
        <v>5000</v>
      </c>
      <c r="E41" s="11">
        <v>0</v>
      </c>
      <c r="F41" s="10">
        <f>""</f>
      </c>
      <c r="G41" s="11">
        <v>0</v>
      </c>
      <c r="H41" s="12"/>
      <c r="I41" s="11">
        <v>0</v>
      </c>
      <c r="J41" s="13"/>
      <c r="K41" s="11">
        <v>0</v>
      </c>
      <c r="L41" s="10">
        <f>""</f>
      </c>
      <c r="M41" s="11">
        <v>0</v>
      </c>
      <c r="N41" s="10">
        <f>""</f>
      </c>
    </row>
    <row r="42" spans="1:14" ht="25.5">
      <c r="A42" s="5" t="s">
        <v>18</v>
      </c>
      <c r="B42" s="6" t="str">
        <f>"Округ №6"</f>
        <v>Округ №6</v>
      </c>
      <c r="C42" s="6" t="str">
        <f>"Тырысова Зинаида Танышевна"</f>
        <v>Тырысова Зинаида Танышевна</v>
      </c>
      <c r="D42" s="7">
        <v>1000</v>
      </c>
      <c r="E42" s="7"/>
      <c r="F42" s="6">
        <f>""</f>
      </c>
      <c r="G42" s="7"/>
      <c r="H42" s="8"/>
      <c r="I42" s="7">
        <v>1000</v>
      </c>
      <c r="J42" s="9"/>
      <c r="K42" s="7"/>
      <c r="L42" s="6">
        <f>""</f>
      </c>
      <c r="M42" s="7"/>
      <c r="N42" s="6">
        <f>""</f>
      </c>
    </row>
    <row r="43" spans="1:14" ht="15">
      <c r="A43" s="4" t="s">
        <v>5</v>
      </c>
      <c r="B43" s="10">
        <f>""</f>
      </c>
      <c r="C43" s="10" t="str">
        <f>"Итого по кандидату"</f>
        <v>Итого по кандидату</v>
      </c>
      <c r="D43" s="11">
        <v>1000</v>
      </c>
      <c r="E43" s="11">
        <v>0</v>
      </c>
      <c r="F43" s="10">
        <f>""</f>
      </c>
      <c r="G43" s="11">
        <v>0</v>
      </c>
      <c r="H43" s="12"/>
      <c r="I43" s="11">
        <v>1000</v>
      </c>
      <c r="J43" s="13"/>
      <c r="K43" s="11">
        <v>0</v>
      </c>
      <c r="L43" s="10">
        <f>""</f>
      </c>
      <c r="M43" s="11">
        <v>0</v>
      </c>
      <c r="N43" s="10">
        <f>""</f>
      </c>
    </row>
    <row r="44" spans="1:14" ht="25.5">
      <c r="A44" s="4" t="s">
        <v>5</v>
      </c>
      <c r="B44" s="10">
        <f>""</f>
      </c>
      <c r="C44" s="10" t="str">
        <f>"Избирательный округ (Округ №6), всего"</f>
        <v>Избирательный округ (Округ №6), всего</v>
      </c>
      <c r="D44" s="11">
        <v>6300</v>
      </c>
      <c r="E44" s="11">
        <v>0</v>
      </c>
      <c r="F44" s="10">
        <f>""</f>
      </c>
      <c r="G44" s="11">
        <v>0</v>
      </c>
      <c r="H44" s="12"/>
      <c r="I44" s="11">
        <v>1300</v>
      </c>
      <c r="J44" s="13"/>
      <c r="K44" s="11">
        <v>0</v>
      </c>
      <c r="L44" s="10">
        <f>""</f>
      </c>
      <c r="M44" s="11">
        <v>0</v>
      </c>
      <c r="N44" s="10">
        <f>""</f>
      </c>
    </row>
  </sheetData>
  <sheetProtection/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Kfpp04</dc:creator>
  <cp:keywords/>
  <dc:description/>
  <cp:lastModifiedBy>Грицко</cp:lastModifiedBy>
  <dcterms:created xsi:type="dcterms:W3CDTF">2019-07-21T06:29:45Z</dcterms:created>
  <dcterms:modified xsi:type="dcterms:W3CDTF">2019-07-23T01:48:50Z</dcterms:modified>
  <cp:category/>
  <cp:version/>
  <cp:contentType/>
  <cp:contentStatus/>
</cp:coreProperties>
</file>