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640" windowHeight="4020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<sst xmlns="http://schemas.openxmlformats.org/spreadsheetml/2006/main" count="108" uniqueCount="94">
  <si>
    <t>Всего:</t>
  </si>
  <si>
    <t>2. Муниципальное Учреждение "Управление коммунального хозяйства города Горно-Алтайска"</t>
  </si>
  <si>
    <t>Строительство очистных сооружений на выпуске ливневой канализации в районе Мебельного моста (правый берег р. Майма) в г. Горно-Алтайске</t>
  </si>
  <si>
    <t>Строительство светофорного объекта по пр. Коммунистический, 6 в г. Горно-Алтайске</t>
  </si>
  <si>
    <t>Строительство светофорного объекта по пр. Коммунистический, 15 в г. Горно-Алтайске</t>
  </si>
  <si>
    <t>Строительство очистных сооружений на выпуске ливневой канализации в районе Парка Победы в г. Горно-Алтайске</t>
  </si>
  <si>
    <t>Электроснабжение жилой застройки в районе Заимки 20 га г. Горно-Алтайске</t>
  </si>
  <si>
    <t>Строительство линии наружного освещения пр. Коммунистический от остановки Трактовая до границы города Горно-Алтайска</t>
  </si>
  <si>
    <t>Водоснабжение ул. Колхозная, Радлова, Вербицкого в г. Горно-Алтайске</t>
  </si>
  <si>
    <t>Водоснабжение ул. Лыжная, ул. Некорякова в г. Горно-Алтайске</t>
  </si>
  <si>
    <t>Реконструкция здания д/сада №12 по ул. Гастелло в г. Горно-Алтайске  (1 очередь строительства дополнительного корпуса детского сада на 120 мест с устройством перехода)</t>
  </si>
  <si>
    <t xml:space="preserve">Устройство ограждения крыльца для дополнительного корпуса детского сада №4 на 40 мест по ул. Осипенко, 19 г. Горно-Алтайска </t>
  </si>
  <si>
    <t>Реконструкция автомобильной дороги по пер. Спортивному в г.Горно-Алтайске.</t>
  </si>
  <si>
    <t>Перенос кабеля ТПП 20х2х0,4 по ул. Больничная в районе дома №174/1 по пр. Коммунистическому в г. Горно-Алтайске</t>
  </si>
  <si>
    <t>Строительство объекта "Здание участкового пункта полиции по ул. Афганцев, 17/1 в г. Горно-Алтайске"</t>
  </si>
  <si>
    <t>Электроснабжение жилой застройки по ул. Юбилейная в г. Горно-Алтайске</t>
  </si>
  <si>
    <t>Электроснабжение жилой застройки микрорайона "Чкаловский лог" в г. Горно-Алтайске</t>
  </si>
  <si>
    <t>Электроснабжение жилой застройки в районе Заимки (4 квартал) 45 га "Яблоневый сад" в г. Горно-Алтайске</t>
  </si>
  <si>
    <t>Строительство сети электроснабжения жилой застройки по ул. Столбовая, Грибная в г. Горно-Алтайске</t>
  </si>
  <si>
    <t>Электроснабжение жилой застройки по ул. Кленовая, пер. Кленовому в г. Горно-Алтайске</t>
  </si>
  <si>
    <t>Строительство наружного водопровода  микрорайона Заимка площадью 53 га в г. Горно-Алтайске (корректировка)</t>
  </si>
  <si>
    <t>Водоснабжение ул. Депутатская, ул. Колхозная, ул. Старая Окраинка в г. Горно-Алтайске</t>
  </si>
  <si>
    <t>Строительство повысительной  насосной станции в районе дома №120 по ул. Социалистической,  с присоединением локальной системы водоснабжения микрорайона ОПХ "Горно-Алтайское"  и улиц Колхозного лога к сети городского водопровода</t>
  </si>
  <si>
    <t>Электроснабжение жилой застройки м.р. "Бочкаревка" в г. Горно-Алтайске</t>
  </si>
  <si>
    <t>Водоснабжение жилой застройки по улицам Пушкарева, Средняя,   Продольная в  г. Горно-Алтайске</t>
  </si>
  <si>
    <t>Строительство наружного водопровода в жилом микрорайоне "Пекарский лог"  в г. Горно-Алтайске</t>
  </si>
  <si>
    <t>Водоснабжение микрорайона Дубовая роща (продолжение застройки ул. Калкина и  Онгудайская, ул. Верховая, ул. Суразакова, ул. Суремея) в г.Горно-Алтайске</t>
  </si>
  <si>
    <t>Водоснабжение микрорайона Дубовая роща в г. Горно-Алтайске (линия автоматики)</t>
  </si>
  <si>
    <t>Водоснабжение жилой застройки в районе Заимки (4 квартал) "Яблоневый сад"  в г. Горно-Алтайске</t>
  </si>
  <si>
    <t>Водоснабжение жилой застройки по  ул. Рассветная, пер. Зыбкий в г. Горно-Алтайске</t>
  </si>
  <si>
    <t>Строительство насосной станции для водоснабжения жилых домов №10-15 по пер. Коксинскому в г. Горно-Алтайске</t>
  </si>
  <si>
    <t>Водоснабжение ул. Луговая и ул. Калинина в г. Горно-Алтайске</t>
  </si>
  <si>
    <t xml:space="preserve"> Реконструкция центрального  сквера культуры и отдыха в г. Горно-Алтайске </t>
  </si>
  <si>
    <t xml:space="preserve">Строительство системы оснежения горы Комсомольской в г. Горно-Алтайске </t>
  </si>
  <si>
    <t>Реконструкция здания д/сада №12 по ул. Гастелло №5 в г. Горно-Алтайске  (1 очередь строительство дополнительного корпуса детского сада на 120 мест с устройством перехода). Дополнительные работы</t>
  </si>
  <si>
    <t>Бюджетные инвестиции в форме капитальных вложений в объекты капитального строительства муниципальной собственности муниципального образования «Город Горно-Алтайск»  (при строительстве, реконструкции, в том числе с элементами реставрации, техническом перевооружении)  или приобретение объектов недвижимого имущества в муниципальную собственность муниципального образования «Город Горно-Алтайск»</t>
  </si>
  <si>
    <t>перечень объектов</t>
  </si>
  <si>
    <t>В том числе по источникам финансирования</t>
  </si>
  <si>
    <t>Бюджет города Горно-Алтайска</t>
  </si>
  <si>
    <t>Федеральный бюджет</t>
  </si>
  <si>
    <t>Строительство и реконструкция автомобильных дорог в городе Горно-Алтайске</t>
  </si>
  <si>
    <t xml:space="preserve">Переселение граждан из аварийного жилищного фонда в муниципальном образовании «Город Горно-Алтайск» </t>
  </si>
  <si>
    <t>2. Исполнительно-распорядительный орган местного самоуправления - администрация города Горно-Алтайска</t>
  </si>
  <si>
    <t>Инженерная защита г. Горно-Алтайска, р. Майма Республика Алтай</t>
  </si>
  <si>
    <t xml:space="preserve">Строительство мостового перехода через р. Улалушка с устройством разворотной площадки у стадиона «Спартак» г. Горно-Алтайск </t>
  </si>
  <si>
    <t>Строительство внутриквартальных дорог в микрорайоне «Чкаловский лог» в г.Горно-Алтайске» (ул. Радужная)</t>
  </si>
  <si>
    <t xml:space="preserve">Проектно-изыскательские работы по объектам  газификации города Горно-Алтайска </t>
  </si>
  <si>
    <t>Газификация города Горно-Алтайска. Подводки газопроводов  (ввод) низкого давления к цоколям зданий микрорайона №28 (1 этап)</t>
  </si>
  <si>
    <t>Газификация города Горно-Алтайска. Подводки газопроводов  (ввод) низкого давления к цоколям зданий микрорайона №31 (1 этап)</t>
  </si>
  <si>
    <t>Газификация города  Горно-Алтайска. Подводки газопроводов  (ввод) низкого давления к цоколям зданий микрорайона №38 (1 этап)</t>
  </si>
  <si>
    <t>Строительство объектов газификации города Горно-Алтайска</t>
  </si>
  <si>
    <t>Водоснабжение жилой застройки по ул. Рассветная, пер. Зыбкий в г. Горно-Алтайске</t>
  </si>
  <si>
    <t xml:space="preserve">Водоснабжение микрорайона Дубовая роща (продолжение застройки ул. Калкина и  Онгудайская, ул. Верховая, ул. Суразакова, ул. Суремея) в г.Горно-Алтайске </t>
  </si>
  <si>
    <t>Водоснабжение жилой застройки по ул. Алагызова, ул. Шелковичная, ул. Долгих с ответвлением на ул. Барнаульская, ул. Серова, ул. Красная в г. Горно-Алтайске</t>
  </si>
  <si>
    <t>Водоснабжение ул. Бочкаревка, ул. Медовая, ул. Светлая, пер. Автодромный в г. Горно-Алтайске</t>
  </si>
  <si>
    <t>Строительство водопроводных сетей жилой застройки ул. Кленовая, пер. Кленовый в г. Горно-Алтайске</t>
  </si>
  <si>
    <t>Строительство и реконструкция сетей водоснабжения и водоотведения  в городе Горно-Алтайске</t>
  </si>
  <si>
    <t>Строительство и реконструкция прочих объектов муниципальной собственности  в городе Горно-Алтайске</t>
  </si>
  <si>
    <t>Строительство и реконструкция объектов и сетей электроэнергетики  в городе Горно-Алтайске</t>
  </si>
  <si>
    <t>Цех механического обезвоживания осадка. Очистные сооружения г. Горно-Алтайск</t>
  </si>
  <si>
    <t>Электроснабжение жилой застройки по ул. Абрикосовой и Виноградной в г. Горно-Алтайске</t>
  </si>
  <si>
    <t>Строительство сетей электроснабжения жилой застройки микрорайона Заимка 26 га в г. Горно-Алтайске</t>
  </si>
  <si>
    <t>Строительство сети электроснабжения жилой застройки по ул. Хвойной в г. Горно-Алтайске</t>
  </si>
  <si>
    <t>Республиканский бюджет</t>
  </si>
  <si>
    <t>Приобретение жилья для предоставления жилых помещений для семей детей-инвалидов</t>
  </si>
  <si>
    <t>Муниципальная программа муниципального образования «Город Горно-Алтайск» «Развитие жилищно-коммунального хозяйства в муниципальном образовании «Город Горно-Алтайск» на 2014 - 2019 годы»</t>
  </si>
  <si>
    <t>Муниципальная программа муниципального образования «Город Горно-Алтайск» «Комплексное развитие инфраструктуры объектов капитального строительства и обеспечение населения объектами социальной инфраструктуры в муниципальном образовании «Город Горно-Алтайск» на 2014 - 2019 годы»</t>
  </si>
  <si>
    <t>Подпрограмма «Обеспечение населения объектами образования, спорта и культуры и объектами инженерной инфраструктуры в муниципальном образовании «Город Горно-Алтайск» на 2014 - 2019 годы»</t>
  </si>
  <si>
    <t>Подпрограмма «Улучшение жилищных условий граждан в муниципальном образовании «Город Горно-Алтайск» на 2014 - 2019 годы»</t>
  </si>
  <si>
    <t>1. Муниципальное учреждение «Управление жилищно-коммунального и дорожного хозяйства администрации города Горно-Алтайска»</t>
  </si>
  <si>
    <t>Строительство водопроводных сетей жилой застройки в районе Заимка 26,2 га в г. Горно-Алтайске или 26 га</t>
  </si>
  <si>
    <t>Технологическое присоединение энэргопринимающих устройств, необходимых для электроснабжения объекта: "Электроснабжение микрорайона застройки северо-заподнее посёлка Афганцев в г.Горно-Алтайске"</t>
  </si>
  <si>
    <t>тыс. рублей</t>
  </si>
  <si>
    <t>городского Совета депутатов</t>
  </si>
  <si>
    <t>к решению Горно-Алтайского</t>
  </si>
  <si>
    <t>от «___» ________ года № ___</t>
  </si>
  <si>
    <t>средства ГК «Фонд содействия реформированию ЖКХ»</t>
  </si>
  <si>
    <t>Приобретение объектов недвижимого имущества в муниципальную собственность</t>
  </si>
  <si>
    <t>Строительство внутриквартальных дорог в микрорайоне «Чкаловский лог» в г. Горно-Алтайске</t>
  </si>
  <si>
    <t>Водоснабжение жилой застройки в районе Заимки (4 квартал) площадью 45 га «Яблоневый сад»  в г. Горно-Алтайске</t>
  </si>
  <si>
    <t>Строительство наружного водопровода в жилом микрорайоне «Пекарский лог»  в г. Горно-Алтайске</t>
  </si>
  <si>
    <t xml:space="preserve">Строительство повысительной  насосной станции в районе дома №120 по ул. Социалистической,  с присоединением локальной системы водоснабжения микрорайона ОПХ «Горно-Алтайское»  и улиц  Колхозного лога к сети городского водопровода </t>
  </si>
  <si>
    <t>Электроснабжение жилой застройки в районе Заимки (4 квартал) 45 га «Яблоневый сад» в г. Горно-Алтайске</t>
  </si>
  <si>
    <t>Электроснабжение жилой застройки микрорайона «Чкаловский лог» в г. Горно-Алтайске</t>
  </si>
  <si>
    <t>Водоснабжение микрорайона «Чкаловский лог» в г. Горно-Алтайске</t>
  </si>
  <si>
    <t>Муниципальная программа «Эффективное управление муниципальной собственностью и градостроительная деятельность в муниципальном образовании «Город Горно-Алтайск» на 2014 - 2019 годы»</t>
  </si>
  <si>
    <t>Приобретение объекта недвижимого имущества (строительство общеобразовательной школы на 275 учащихся в микрорайоне «Заимка»)</t>
  </si>
  <si>
    <t>3.Муниципальное учреждение «Управление имущества, градостроительства и земельных отношений города Горно-Алтайска»</t>
  </si>
  <si>
    <t>Всего, исполнение</t>
  </si>
  <si>
    <t>% исполнения</t>
  </si>
  <si>
    <t>средства ГК "Фонд содействия реформированию ЖКХ"</t>
  </si>
  <si>
    <t>Исполнение бюджета города Горно-Алтайска по капитальным вложениям в объекты муниципальной собственности и приобретению объектов недвижимого имущества в  муниципальную собственность  города Горно-Алтайска за 2017 год</t>
  </si>
  <si>
    <t>ПРИЛОЖЕНИЕ № 5</t>
  </si>
  <si>
    <t>Всего, утверждено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</si>
</sst>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000"/>
    <numFmt numFmtId="187" formatCode="0.000"/>
    <numFmt numFmtId="188" formatCode="0.00000"/>
    <numFmt numFmtId="189" formatCode="0.000000"/>
    <numFmt numFmtId="190" formatCode="#,##0.0000"/>
    <numFmt numFmtId="191" formatCode="[$-FC19]d\ mmmm\ yyyy\ &quot;г.&quot;"/>
    <numFmt numFmtId="192" formatCode="0.0"/>
    <numFmt numFmtId="193" formatCode="_-* #,##0.00000_р_._-;\-* #,##0.00000_р_._-;_-* &quot;-&quot;??_р_._-;_-@_-"/>
    <numFmt numFmtId="194" formatCode="_-* #,##0.000_р_._-;\-* #,##0.000_р_._-;_-* &quot;-&quot;??_р_._-;_-@_-"/>
    <numFmt numFmtId="195" formatCode="#,##0.00000"/>
    <numFmt numFmtId="196" formatCode="0.0000000"/>
    <numFmt numFmtId="197" formatCode="0.0000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 horizontal="right"/>
    </xf>
    <xf numFmtId="3" fontId="46" fillId="0" borderId="0" xfId="0" applyNumberFormat="1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184" fontId="6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vertical="distributed" wrapText="1"/>
    </xf>
    <xf numFmtId="0" fontId="5" fillId="0" borderId="12" xfId="0" applyFont="1" applyFill="1" applyBorder="1" applyAlignment="1">
      <alignment vertical="distributed" wrapText="1"/>
    </xf>
    <xf numFmtId="0" fontId="5" fillId="0" borderId="13" xfId="0" applyFont="1" applyFill="1" applyBorder="1" applyAlignment="1">
      <alignment vertical="distributed" wrapText="1"/>
    </xf>
    <xf numFmtId="184" fontId="5" fillId="0" borderId="10" xfId="0" applyNumberFormat="1" applyFont="1" applyFill="1" applyBorder="1" applyAlignment="1">
      <alignment/>
    </xf>
    <xf numFmtId="184" fontId="5" fillId="0" borderId="10" xfId="0" applyNumberFormat="1" applyFont="1" applyBorder="1" applyAlignment="1">
      <alignment/>
    </xf>
    <xf numFmtId="184" fontId="4" fillId="0" borderId="10" xfId="0" applyNumberFormat="1" applyFont="1" applyBorder="1" applyAlignment="1">
      <alignment horizontal="justify" wrapText="1"/>
    </xf>
    <xf numFmtId="184" fontId="4" fillId="34" borderId="10" xfId="0" applyNumberFormat="1" applyFont="1" applyFill="1" applyBorder="1" applyAlignment="1">
      <alignment horizontal="right" wrapText="1"/>
    </xf>
    <xf numFmtId="184" fontId="4" fillId="34" borderId="10" xfId="0" applyNumberFormat="1" applyFont="1" applyFill="1" applyBorder="1" applyAlignment="1">
      <alignment horizontal="justify" wrapText="1"/>
    </xf>
    <xf numFmtId="184" fontId="4" fillId="0" borderId="10" xfId="0" applyNumberFormat="1" applyFont="1" applyFill="1" applyBorder="1" applyAlignment="1">
      <alignment horizontal="left" wrapText="1"/>
    </xf>
    <xf numFmtId="184" fontId="4" fillId="0" borderId="10" xfId="0" applyNumberFormat="1" applyFont="1" applyBorder="1" applyAlignment="1">
      <alignment horizontal="justify" vertical="top" wrapText="1"/>
    </xf>
    <xf numFmtId="184" fontId="4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192" fontId="5" fillId="0" borderId="10" xfId="0" applyNumberFormat="1" applyFont="1" applyBorder="1" applyAlignment="1">
      <alignment/>
    </xf>
    <xf numFmtId="0" fontId="6" fillId="0" borderId="13" xfId="0" applyFont="1" applyFill="1" applyBorder="1" applyAlignment="1">
      <alignment vertical="distributed" wrapText="1"/>
    </xf>
    <xf numFmtId="188" fontId="6" fillId="0" borderId="10" xfId="0" applyNumberFormat="1" applyFont="1" applyFill="1" applyBorder="1" applyAlignment="1">
      <alignment/>
    </xf>
    <xf numFmtId="192" fontId="5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192" fontId="6" fillId="0" borderId="10" xfId="0" applyNumberFormat="1" applyFont="1" applyFill="1" applyBorder="1" applyAlignment="1">
      <alignment wrapText="1"/>
    </xf>
    <xf numFmtId="0" fontId="45" fillId="0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7" fillId="0" borderId="10" xfId="0" applyFont="1" applyFill="1" applyBorder="1" applyAlignment="1">
      <alignment/>
    </xf>
    <xf numFmtId="192" fontId="47" fillId="0" borderId="10" xfId="0" applyNumberFormat="1" applyFont="1" applyFill="1" applyBorder="1" applyAlignment="1">
      <alignment/>
    </xf>
    <xf numFmtId="192" fontId="45" fillId="0" borderId="10" xfId="0" applyNumberFormat="1" applyFont="1" applyBorder="1" applyAlignment="1">
      <alignment/>
    </xf>
    <xf numFmtId="184" fontId="47" fillId="0" borderId="10" xfId="0" applyNumberFormat="1" applyFont="1" applyFill="1" applyBorder="1" applyAlignment="1">
      <alignment/>
    </xf>
    <xf numFmtId="184" fontId="45" fillId="0" borderId="10" xfId="0" applyNumberFormat="1" applyFont="1" applyFill="1" applyBorder="1" applyAlignment="1">
      <alignment/>
    </xf>
    <xf numFmtId="184" fontId="45" fillId="0" borderId="10" xfId="0" applyNumberFormat="1" applyFont="1" applyBorder="1" applyAlignment="1">
      <alignment/>
    </xf>
    <xf numFmtId="187" fontId="45" fillId="0" borderId="10" xfId="0" applyNumberFormat="1" applyFont="1" applyBorder="1" applyAlignment="1">
      <alignment/>
    </xf>
    <xf numFmtId="192" fontId="45" fillId="0" borderId="10" xfId="0" applyNumberFormat="1" applyFont="1" applyFill="1" applyBorder="1" applyAlignment="1">
      <alignment/>
    </xf>
    <xf numFmtId="0" fontId="45" fillId="35" borderId="10" xfId="0" applyFont="1" applyFill="1" applyBorder="1" applyAlignment="1">
      <alignment/>
    </xf>
    <xf numFmtId="192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2" fontId="45" fillId="0" borderId="10" xfId="0" applyNumberFormat="1" applyFont="1" applyBorder="1" applyAlignment="1">
      <alignment/>
    </xf>
    <xf numFmtId="192" fontId="6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0" xfId="0" applyFont="1" applyFill="1" applyBorder="1" applyAlignment="1">
      <alignment vertical="distributed"/>
    </xf>
    <xf numFmtId="0" fontId="5" fillId="0" borderId="11" xfId="0" applyFont="1" applyFill="1" applyBorder="1" applyAlignment="1">
      <alignment vertical="distributed" wrapText="1"/>
    </xf>
    <xf numFmtId="0" fontId="5" fillId="0" borderId="12" xfId="0" applyFont="1" applyFill="1" applyBorder="1" applyAlignment="1">
      <alignment vertical="distributed" wrapText="1"/>
    </xf>
    <xf numFmtId="0" fontId="5" fillId="0" borderId="13" xfId="0" applyFont="1" applyFill="1" applyBorder="1" applyAlignment="1">
      <alignment vertical="distributed" wrapText="1"/>
    </xf>
    <xf numFmtId="0" fontId="5" fillId="0" borderId="11" xfId="0" applyFont="1" applyFill="1" applyBorder="1" applyAlignment="1">
      <alignment horizontal="justify" vertical="distributed" wrapText="1"/>
    </xf>
    <xf numFmtId="0" fontId="5" fillId="0" borderId="12" xfId="0" applyFont="1" applyFill="1" applyBorder="1" applyAlignment="1">
      <alignment horizontal="justify" vertical="distributed" wrapText="1"/>
    </xf>
    <xf numFmtId="0" fontId="6" fillId="0" borderId="11" xfId="0" applyFont="1" applyFill="1" applyBorder="1" applyAlignment="1">
      <alignment horizontal="left" vertical="distributed" wrapText="1"/>
    </xf>
    <xf numFmtId="0" fontId="6" fillId="0" borderId="12" xfId="0" applyFont="1" applyFill="1" applyBorder="1" applyAlignment="1">
      <alignment horizontal="left" vertical="distributed" wrapText="1"/>
    </xf>
    <xf numFmtId="0" fontId="5" fillId="0" borderId="11" xfId="0" applyFont="1" applyFill="1" applyBorder="1" applyAlignment="1">
      <alignment horizontal="left" vertical="distributed" wrapText="1"/>
    </xf>
    <xf numFmtId="0" fontId="5" fillId="0" borderId="12" xfId="0" applyFont="1" applyFill="1" applyBorder="1" applyAlignment="1">
      <alignment horizontal="left" vertical="distributed" wrapText="1"/>
    </xf>
    <xf numFmtId="0" fontId="6" fillId="0" borderId="11" xfId="0" applyFont="1" applyFill="1" applyBorder="1" applyAlignment="1">
      <alignment vertical="distributed" wrapText="1"/>
    </xf>
    <xf numFmtId="0" fontId="6" fillId="0" borderId="12" xfId="0" applyFont="1" applyFill="1" applyBorder="1" applyAlignment="1">
      <alignment vertical="distributed" wrapText="1"/>
    </xf>
    <xf numFmtId="0" fontId="6" fillId="0" borderId="13" xfId="0" applyFont="1" applyFill="1" applyBorder="1" applyAlignment="1">
      <alignment vertical="distributed" wrapText="1"/>
    </xf>
    <xf numFmtId="0" fontId="45" fillId="0" borderId="11" xfId="0" applyFont="1" applyFill="1" applyBorder="1" applyAlignment="1">
      <alignment vertical="distributed" wrapText="1"/>
    </xf>
    <xf numFmtId="0" fontId="45" fillId="0" borderId="12" xfId="0" applyFont="1" applyFill="1" applyBorder="1" applyAlignment="1">
      <alignment vertical="distributed" wrapText="1"/>
    </xf>
    <xf numFmtId="0" fontId="45" fillId="0" borderId="13" xfId="0" applyFont="1" applyFill="1" applyBorder="1" applyAlignment="1">
      <alignment vertical="distributed" wrapText="1"/>
    </xf>
    <xf numFmtId="0" fontId="5" fillId="0" borderId="11" xfId="0" applyFont="1" applyFill="1" applyBorder="1" applyAlignment="1">
      <alignment horizontal="center" vertical="distributed" wrapText="1"/>
    </xf>
    <xf numFmtId="0" fontId="5" fillId="0" borderId="12" xfId="0" applyFont="1" applyFill="1" applyBorder="1" applyAlignment="1">
      <alignment horizontal="center" vertical="distributed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6"/>
  <sheetViews>
    <sheetView tabSelected="1" zoomScale="92" zoomScaleNormal="92" zoomScalePageLayoutView="0" workbookViewId="0" topLeftCell="A94">
      <selection activeCell="A96" sqref="A96:D96"/>
    </sheetView>
  </sheetViews>
  <sheetFormatPr defaultColWidth="9.140625" defaultRowHeight="12.75"/>
  <cols>
    <col min="1" max="1" width="30.8515625" style="1" customWidth="1"/>
    <col min="2" max="3" width="9.140625" style="1" customWidth="1"/>
    <col min="4" max="4" width="15.00390625" style="1" customWidth="1"/>
    <col min="5" max="5" width="3.00390625" style="1" hidden="1" customWidth="1"/>
    <col min="6" max="6" width="10.57421875" style="1" customWidth="1"/>
    <col min="7" max="7" width="11.8515625" style="2" customWidth="1"/>
    <col min="8" max="8" width="11.421875" style="2" customWidth="1"/>
    <col min="9" max="9" width="11.7109375" style="2" customWidth="1"/>
    <col min="10" max="10" width="10.8515625" style="2" customWidth="1"/>
    <col min="11" max="11" width="11.00390625" style="2" customWidth="1"/>
    <col min="12" max="12" width="9.140625" style="1" customWidth="1"/>
    <col min="13" max="15" width="9.140625" style="2" customWidth="1"/>
    <col min="16" max="16" width="8.00390625" style="2" customWidth="1"/>
    <col min="17" max="16384" width="9.140625" style="2" customWidth="1"/>
  </cols>
  <sheetData>
    <row r="1" spans="1:16" s="7" customFormat="1" ht="15.75">
      <c r="A1" s="6"/>
      <c r="L1" s="52"/>
      <c r="N1" s="46"/>
      <c r="O1" s="47" t="s">
        <v>92</v>
      </c>
      <c r="P1" s="46"/>
    </row>
    <row r="2" spans="1:16" s="7" customFormat="1" ht="15.75">
      <c r="A2" s="6"/>
      <c r="L2" s="52"/>
      <c r="N2" s="46"/>
      <c r="O2" s="47" t="s">
        <v>74</v>
      </c>
      <c r="P2" s="46"/>
    </row>
    <row r="3" spans="1:16" s="7" customFormat="1" ht="15.75">
      <c r="A3" s="6"/>
      <c r="L3" s="52"/>
      <c r="N3" s="46"/>
      <c r="O3" s="48" t="s">
        <v>73</v>
      </c>
      <c r="P3" s="46"/>
    </row>
    <row r="4" spans="1:16" s="7" customFormat="1" ht="15.75">
      <c r="A4" s="6"/>
      <c r="L4" s="52"/>
      <c r="N4" s="46"/>
      <c r="O4" s="49" t="s">
        <v>75</v>
      </c>
      <c r="P4" s="46"/>
    </row>
    <row r="5" spans="1:16" ht="49.5" customHeight="1">
      <c r="A5" s="86" t="s">
        <v>91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ht="12.75">
      <c r="P6" s="3" t="s">
        <v>72</v>
      </c>
    </row>
    <row r="7" spans="1:16" ht="25.5" customHeight="1">
      <c r="A7" s="55" t="s">
        <v>36</v>
      </c>
      <c r="B7" s="56"/>
      <c r="C7" s="56"/>
      <c r="D7" s="56"/>
      <c r="E7" s="57"/>
      <c r="F7" s="87" t="s">
        <v>93</v>
      </c>
      <c r="G7" s="61" t="s">
        <v>37</v>
      </c>
      <c r="H7" s="62"/>
      <c r="I7" s="62"/>
      <c r="J7" s="63"/>
      <c r="K7" s="87" t="s">
        <v>88</v>
      </c>
      <c r="L7" s="61" t="s">
        <v>37</v>
      </c>
      <c r="M7" s="62"/>
      <c r="N7" s="62"/>
      <c r="O7" s="63"/>
      <c r="P7" s="87" t="s">
        <v>89</v>
      </c>
    </row>
    <row r="8" spans="1:16" ht="103.5" customHeight="1">
      <c r="A8" s="58"/>
      <c r="B8" s="59"/>
      <c r="C8" s="59"/>
      <c r="D8" s="59"/>
      <c r="E8" s="60"/>
      <c r="F8" s="88"/>
      <c r="G8" s="9" t="s">
        <v>38</v>
      </c>
      <c r="H8" s="9" t="s">
        <v>63</v>
      </c>
      <c r="I8" s="9" t="s">
        <v>39</v>
      </c>
      <c r="J8" s="11" t="s">
        <v>76</v>
      </c>
      <c r="K8" s="88"/>
      <c r="L8" s="53" t="s">
        <v>38</v>
      </c>
      <c r="M8" s="9" t="s">
        <v>63</v>
      </c>
      <c r="N8" s="10" t="s">
        <v>39</v>
      </c>
      <c r="O8" s="11" t="s">
        <v>90</v>
      </c>
      <c r="P8" s="88"/>
    </row>
    <row r="9" spans="1:16" ht="28.5" customHeight="1">
      <c r="A9" s="64" t="s">
        <v>69</v>
      </c>
      <c r="B9" s="64"/>
      <c r="C9" s="64"/>
      <c r="D9" s="64"/>
      <c r="E9" s="64"/>
      <c r="F9" s="12">
        <f aca="true" t="shared" si="0" ref="F9:O9">F36</f>
        <v>264908.27800000005</v>
      </c>
      <c r="G9" s="12">
        <f t="shared" si="0"/>
        <v>34111.90028</v>
      </c>
      <c r="H9" s="12">
        <f t="shared" si="0"/>
        <v>91788.87771999999</v>
      </c>
      <c r="I9" s="12">
        <f t="shared" si="0"/>
        <v>139007.5</v>
      </c>
      <c r="J9" s="12">
        <f t="shared" si="0"/>
        <v>0</v>
      </c>
      <c r="K9" s="12">
        <f t="shared" si="0"/>
        <v>210743.24800000002</v>
      </c>
      <c r="L9" s="12">
        <f t="shared" si="0"/>
        <v>34111.90028</v>
      </c>
      <c r="M9" s="12">
        <f t="shared" si="0"/>
        <v>89080.54771999999</v>
      </c>
      <c r="N9" s="12">
        <f t="shared" si="0"/>
        <v>87550.8</v>
      </c>
      <c r="O9" s="12">
        <f t="shared" si="0"/>
        <v>0</v>
      </c>
      <c r="P9" s="44">
        <f>K9/F9*100</f>
        <v>79.55328900669537</v>
      </c>
    </row>
    <row r="10" spans="1:16" ht="54.75" customHeight="1" hidden="1">
      <c r="A10" s="65" t="s">
        <v>22</v>
      </c>
      <c r="B10" s="66"/>
      <c r="C10" s="66"/>
      <c r="D10" s="66"/>
      <c r="E10" s="67"/>
      <c r="F10" s="16"/>
      <c r="G10" s="17"/>
      <c r="H10" s="17"/>
      <c r="I10" s="17"/>
      <c r="J10" s="17"/>
      <c r="K10" s="34"/>
      <c r="L10" s="33"/>
      <c r="M10" s="34"/>
      <c r="N10" s="34"/>
      <c r="O10" s="34"/>
      <c r="P10" s="37"/>
    </row>
    <row r="11" spans="1:16" ht="28.5" customHeight="1" hidden="1">
      <c r="A11" s="65" t="s">
        <v>17</v>
      </c>
      <c r="B11" s="66"/>
      <c r="C11" s="66"/>
      <c r="D11" s="66"/>
      <c r="E11" s="67"/>
      <c r="F11" s="16"/>
      <c r="G11" s="18"/>
      <c r="H11" s="19"/>
      <c r="I11" s="17"/>
      <c r="J11" s="17"/>
      <c r="K11" s="34"/>
      <c r="L11" s="33"/>
      <c r="M11" s="34"/>
      <c r="N11" s="34"/>
      <c r="O11" s="34"/>
      <c r="P11" s="37"/>
    </row>
    <row r="12" spans="1:16" ht="19.5" customHeight="1" hidden="1">
      <c r="A12" s="65" t="s">
        <v>6</v>
      </c>
      <c r="B12" s="66"/>
      <c r="C12" s="66"/>
      <c r="D12" s="66"/>
      <c r="E12" s="67"/>
      <c r="F12" s="16"/>
      <c r="G12" s="20"/>
      <c r="H12" s="19"/>
      <c r="I12" s="17"/>
      <c r="J12" s="17"/>
      <c r="K12" s="34"/>
      <c r="L12" s="33"/>
      <c r="M12" s="34"/>
      <c r="N12" s="34"/>
      <c r="O12" s="34"/>
      <c r="P12" s="37"/>
    </row>
    <row r="13" spans="1:16" ht="30" customHeight="1" hidden="1">
      <c r="A13" s="65" t="s">
        <v>16</v>
      </c>
      <c r="B13" s="66"/>
      <c r="C13" s="66"/>
      <c r="D13" s="66"/>
      <c r="E13" s="67"/>
      <c r="F13" s="16"/>
      <c r="G13" s="18"/>
      <c r="H13" s="19"/>
      <c r="I13" s="17"/>
      <c r="J13" s="17"/>
      <c r="K13" s="34"/>
      <c r="L13" s="33"/>
      <c r="M13" s="34"/>
      <c r="N13" s="34"/>
      <c r="O13" s="34"/>
      <c r="P13" s="37"/>
    </row>
    <row r="14" spans="1:16" ht="15" customHeight="1" hidden="1">
      <c r="A14" s="65" t="s">
        <v>23</v>
      </c>
      <c r="B14" s="66"/>
      <c r="C14" s="66"/>
      <c r="D14" s="66"/>
      <c r="E14" s="67"/>
      <c r="F14" s="16"/>
      <c r="G14" s="18"/>
      <c r="H14" s="19"/>
      <c r="I14" s="17"/>
      <c r="J14" s="17"/>
      <c r="K14" s="34"/>
      <c r="L14" s="33"/>
      <c r="M14" s="34"/>
      <c r="N14" s="34"/>
      <c r="O14" s="34"/>
      <c r="P14" s="37"/>
    </row>
    <row r="15" spans="1:16" ht="26.25" customHeight="1" hidden="1">
      <c r="A15" s="65" t="s">
        <v>18</v>
      </c>
      <c r="B15" s="66"/>
      <c r="C15" s="66"/>
      <c r="D15" s="66"/>
      <c r="E15" s="67"/>
      <c r="F15" s="16"/>
      <c r="G15" s="21"/>
      <c r="H15" s="19"/>
      <c r="I15" s="17"/>
      <c r="J15" s="17"/>
      <c r="K15" s="34"/>
      <c r="L15" s="33"/>
      <c r="M15" s="34"/>
      <c r="N15" s="34"/>
      <c r="O15" s="34"/>
      <c r="P15" s="37"/>
    </row>
    <row r="16" spans="1:16" ht="26.25" customHeight="1" hidden="1">
      <c r="A16" s="65" t="s">
        <v>19</v>
      </c>
      <c r="B16" s="66"/>
      <c r="C16" s="66"/>
      <c r="D16" s="66"/>
      <c r="E16" s="67"/>
      <c r="F16" s="16"/>
      <c r="G16" s="21"/>
      <c r="H16" s="19"/>
      <c r="I16" s="17"/>
      <c r="J16" s="17"/>
      <c r="K16" s="34"/>
      <c r="L16" s="33"/>
      <c r="M16" s="34"/>
      <c r="N16" s="34"/>
      <c r="O16" s="34"/>
      <c r="P16" s="37"/>
    </row>
    <row r="17" spans="1:16" ht="26.25" customHeight="1" hidden="1">
      <c r="A17" s="68" t="s">
        <v>15</v>
      </c>
      <c r="B17" s="69"/>
      <c r="C17" s="69"/>
      <c r="D17" s="69"/>
      <c r="E17" s="15"/>
      <c r="F17" s="16"/>
      <c r="G17" s="21"/>
      <c r="H17" s="19"/>
      <c r="I17" s="17"/>
      <c r="J17" s="17"/>
      <c r="K17" s="34"/>
      <c r="L17" s="33"/>
      <c r="M17" s="34"/>
      <c r="N17" s="34"/>
      <c r="O17" s="34"/>
      <c r="P17" s="37"/>
    </row>
    <row r="18" spans="1:16" ht="26.25" customHeight="1" hidden="1">
      <c r="A18" s="65" t="s">
        <v>7</v>
      </c>
      <c r="B18" s="66"/>
      <c r="C18" s="66"/>
      <c r="D18" s="66"/>
      <c r="E18" s="67"/>
      <c r="F18" s="16"/>
      <c r="G18" s="17"/>
      <c r="H18" s="17"/>
      <c r="I18" s="17"/>
      <c r="J18" s="17"/>
      <c r="K18" s="34"/>
      <c r="L18" s="33"/>
      <c r="M18" s="34"/>
      <c r="N18" s="34"/>
      <c r="O18" s="34"/>
      <c r="P18" s="37"/>
    </row>
    <row r="19" spans="1:16" ht="26.25" customHeight="1" hidden="1">
      <c r="A19" s="65" t="s">
        <v>24</v>
      </c>
      <c r="B19" s="66"/>
      <c r="C19" s="66"/>
      <c r="D19" s="66"/>
      <c r="E19" s="67"/>
      <c r="F19" s="16"/>
      <c r="G19" s="22"/>
      <c r="H19" s="19"/>
      <c r="I19" s="17"/>
      <c r="J19" s="17"/>
      <c r="K19" s="34"/>
      <c r="L19" s="33"/>
      <c r="M19" s="34"/>
      <c r="N19" s="34"/>
      <c r="O19" s="34"/>
      <c r="P19" s="37"/>
    </row>
    <row r="20" spans="1:16" ht="26.25" customHeight="1" hidden="1">
      <c r="A20" s="65" t="s">
        <v>20</v>
      </c>
      <c r="B20" s="66"/>
      <c r="C20" s="66"/>
      <c r="D20" s="66"/>
      <c r="E20" s="67"/>
      <c r="F20" s="16"/>
      <c r="G20" s="23"/>
      <c r="H20" s="19"/>
      <c r="I20" s="17"/>
      <c r="J20" s="17"/>
      <c r="K20" s="34"/>
      <c r="L20" s="33"/>
      <c r="M20" s="34"/>
      <c r="N20" s="34"/>
      <c r="O20" s="34"/>
      <c r="P20" s="37"/>
    </row>
    <row r="21" spans="1:16" ht="26.25" customHeight="1" hidden="1">
      <c r="A21" s="65" t="s">
        <v>25</v>
      </c>
      <c r="B21" s="66"/>
      <c r="C21" s="66"/>
      <c r="D21" s="66"/>
      <c r="E21" s="67"/>
      <c r="F21" s="16"/>
      <c r="G21" s="22"/>
      <c r="H21" s="19"/>
      <c r="I21" s="17"/>
      <c r="J21" s="17"/>
      <c r="K21" s="34"/>
      <c r="L21" s="33"/>
      <c r="M21" s="34"/>
      <c r="N21" s="34"/>
      <c r="O21" s="34"/>
      <c r="P21" s="37"/>
    </row>
    <row r="22" spans="1:16" ht="26.25" customHeight="1" hidden="1">
      <c r="A22" s="65" t="s">
        <v>21</v>
      </c>
      <c r="B22" s="66"/>
      <c r="C22" s="66"/>
      <c r="D22" s="66"/>
      <c r="E22" s="67"/>
      <c r="F22" s="16"/>
      <c r="G22" s="22"/>
      <c r="H22" s="19"/>
      <c r="I22" s="17"/>
      <c r="J22" s="17"/>
      <c r="K22" s="34"/>
      <c r="L22" s="33"/>
      <c r="M22" s="34"/>
      <c r="N22" s="34"/>
      <c r="O22" s="34"/>
      <c r="P22" s="37"/>
    </row>
    <row r="23" spans="1:16" ht="22.5" customHeight="1" hidden="1">
      <c r="A23" s="65" t="s">
        <v>8</v>
      </c>
      <c r="B23" s="66"/>
      <c r="C23" s="66"/>
      <c r="D23" s="66"/>
      <c r="E23" s="67"/>
      <c r="F23" s="16"/>
      <c r="G23" s="22"/>
      <c r="H23" s="19"/>
      <c r="I23" s="17"/>
      <c r="J23" s="17"/>
      <c r="K23" s="34"/>
      <c r="L23" s="33"/>
      <c r="M23" s="34"/>
      <c r="N23" s="34"/>
      <c r="O23" s="34"/>
      <c r="P23" s="37"/>
    </row>
    <row r="24" spans="1:16" ht="26.25" customHeight="1" hidden="1">
      <c r="A24" s="65" t="s">
        <v>26</v>
      </c>
      <c r="B24" s="66"/>
      <c r="C24" s="66"/>
      <c r="D24" s="66"/>
      <c r="E24" s="67"/>
      <c r="F24" s="16"/>
      <c r="G24" s="23"/>
      <c r="H24" s="19"/>
      <c r="I24" s="17"/>
      <c r="J24" s="17"/>
      <c r="K24" s="34"/>
      <c r="L24" s="33"/>
      <c r="M24" s="34"/>
      <c r="N24" s="34"/>
      <c r="O24" s="34"/>
      <c r="P24" s="37"/>
    </row>
    <row r="25" spans="1:16" ht="31.5" customHeight="1" hidden="1">
      <c r="A25" s="65" t="s">
        <v>27</v>
      </c>
      <c r="B25" s="66"/>
      <c r="C25" s="66"/>
      <c r="D25" s="66"/>
      <c r="E25" s="67"/>
      <c r="F25" s="16"/>
      <c r="G25" s="23"/>
      <c r="H25" s="19"/>
      <c r="I25" s="17"/>
      <c r="J25" s="17"/>
      <c r="K25" s="34"/>
      <c r="L25" s="33"/>
      <c r="M25" s="34"/>
      <c r="N25" s="34"/>
      <c r="O25" s="34"/>
      <c r="P25" s="37"/>
    </row>
    <row r="26" spans="1:16" ht="26.25" customHeight="1" hidden="1">
      <c r="A26" s="65" t="s">
        <v>28</v>
      </c>
      <c r="B26" s="66"/>
      <c r="C26" s="66"/>
      <c r="D26" s="66"/>
      <c r="E26" s="67"/>
      <c r="F26" s="16"/>
      <c r="G26" s="23"/>
      <c r="H26" s="19"/>
      <c r="I26" s="17"/>
      <c r="J26" s="17"/>
      <c r="K26" s="34"/>
      <c r="L26" s="33"/>
      <c r="M26" s="34"/>
      <c r="N26" s="34"/>
      <c r="O26" s="34"/>
      <c r="P26" s="37"/>
    </row>
    <row r="27" spans="1:16" ht="18" customHeight="1" hidden="1">
      <c r="A27" s="65" t="s">
        <v>9</v>
      </c>
      <c r="B27" s="66"/>
      <c r="C27" s="66"/>
      <c r="D27" s="66"/>
      <c r="E27" s="67"/>
      <c r="F27" s="16"/>
      <c r="G27" s="23"/>
      <c r="H27" s="19"/>
      <c r="I27" s="17"/>
      <c r="J27" s="17"/>
      <c r="K27" s="34"/>
      <c r="L27" s="33"/>
      <c r="M27" s="34"/>
      <c r="N27" s="34"/>
      <c r="O27" s="34"/>
      <c r="P27" s="37"/>
    </row>
    <row r="28" spans="1:16" ht="26.25" customHeight="1" hidden="1">
      <c r="A28" s="65" t="s">
        <v>29</v>
      </c>
      <c r="B28" s="66"/>
      <c r="C28" s="66"/>
      <c r="D28" s="66"/>
      <c r="E28" s="67"/>
      <c r="F28" s="16"/>
      <c r="G28" s="23"/>
      <c r="H28" s="19"/>
      <c r="I28" s="17"/>
      <c r="J28" s="17"/>
      <c r="K28" s="34"/>
      <c r="L28" s="33"/>
      <c r="M28" s="34"/>
      <c r="N28" s="34"/>
      <c r="O28" s="34"/>
      <c r="P28" s="37"/>
    </row>
    <row r="29" spans="1:16" ht="26.25" customHeight="1" hidden="1">
      <c r="A29" s="65" t="s">
        <v>30</v>
      </c>
      <c r="B29" s="66"/>
      <c r="C29" s="66"/>
      <c r="D29" s="66"/>
      <c r="E29" s="67"/>
      <c r="F29" s="16"/>
      <c r="G29" s="23"/>
      <c r="H29" s="19"/>
      <c r="I29" s="17"/>
      <c r="J29" s="17"/>
      <c r="K29" s="34"/>
      <c r="L29" s="33"/>
      <c r="M29" s="34"/>
      <c r="N29" s="34"/>
      <c r="O29" s="34"/>
      <c r="P29" s="37"/>
    </row>
    <row r="30" spans="1:16" ht="21" customHeight="1" hidden="1">
      <c r="A30" s="65" t="s">
        <v>31</v>
      </c>
      <c r="B30" s="66"/>
      <c r="C30" s="66"/>
      <c r="D30" s="66"/>
      <c r="E30" s="67"/>
      <c r="F30" s="16"/>
      <c r="G30" s="23"/>
      <c r="H30" s="19"/>
      <c r="I30" s="17"/>
      <c r="J30" s="17"/>
      <c r="K30" s="34"/>
      <c r="L30" s="33"/>
      <c r="M30" s="34"/>
      <c r="N30" s="34"/>
      <c r="O30" s="34"/>
      <c r="P30" s="37"/>
    </row>
    <row r="31" spans="1:16" ht="39" customHeight="1" hidden="1">
      <c r="A31" s="65" t="s">
        <v>10</v>
      </c>
      <c r="B31" s="66"/>
      <c r="C31" s="66"/>
      <c r="D31" s="66"/>
      <c r="E31" s="67"/>
      <c r="F31" s="16"/>
      <c r="G31" s="23"/>
      <c r="H31" s="19"/>
      <c r="I31" s="17"/>
      <c r="J31" s="17"/>
      <c r="K31" s="34"/>
      <c r="L31" s="33"/>
      <c r="M31" s="34"/>
      <c r="N31" s="34"/>
      <c r="O31" s="34"/>
      <c r="P31" s="37"/>
    </row>
    <row r="32" spans="1:16" ht="26.25" customHeight="1" hidden="1">
      <c r="A32" s="65" t="s">
        <v>11</v>
      </c>
      <c r="B32" s="66"/>
      <c r="C32" s="66"/>
      <c r="D32" s="66"/>
      <c r="E32" s="67"/>
      <c r="F32" s="16"/>
      <c r="G32" s="22"/>
      <c r="H32" s="19"/>
      <c r="I32" s="17"/>
      <c r="J32" s="17"/>
      <c r="K32" s="34"/>
      <c r="L32" s="33"/>
      <c r="M32" s="34"/>
      <c r="N32" s="34"/>
      <c r="O32" s="34"/>
      <c r="P32" s="37"/>
    </row>
    <row r="33" spans="1:16" ht="19.5" customHeight="1" hidden="1">
      <c r="A33" s="65" t="s">
        <v>12</v>
      </c>
      <c r="B33" s="66"/>
      <c r="C33" s="66"/>
      <c r="D33" s="66"/>
      <c r="E33" s="67"/>
      <c r="F33" s="16"/>
      <c r="G33" s="17"/>
      <c r="H33" s="17"/>
      <c r="I33" s="17"/>
      <c r="J33" s="17"/>
      <c r="K33" s="34"/>
      <c r="L33" s="33"/>
      <c r="M33" s="34"/>
      <c r="N33" s="34"/>
      <c r="O33" s="34"/>
      <c r="P33" s="37"/>
    </row>
    <row r="34" spans="1:16" ht="26.25" customHeight="1" hidden="1">
      <c r="A34" s="65" t="s">
        <v>13</v>
      </c>
      <c r="B34" s="66"/>
      <c r="C34" s="66"/>
      <c r="D34" s="66"/>
      <c r="E34" s="67"/>
      <c r="F34" s="16"/>
      <c r="G34" s="17"/>
      <c r="H34" s="17"/>
      <c r="I34" s="17"/>
      <c r="J34" s="17"/>
      <c r="K34" s="34"/>
      <c r="L34" s="33"/>
      <c r="M34" s="34"/>
      <c r="N34" s="34"/>
      <c r="O34" s="34"/>
      <c r="P34" s="37"/>
    </row>
    <row r="35" spans="1:16" ht="26.25" customHeight="1" hidden="1">
      <c r="A35" s="65" t="s">
        <v>14</v>
      </c>
      <c r="B35" s="66"/>
      <c r="C35" s="66"/>
      <c r="D35" s="66"/>
      <c r="E35" s="67"/>
      <c r="F35" s="16"/>
      <c r="G35" s="17"/>
      <c r="H35" s="17"/>
      <c r="I35" s="17"/>
      <c r="J35" s="17"/>
      <c r="K35" s="34"/>
      <c r="L35" s="33"/>
      <c r="M35" s="34"/>
      <c r="N35" s="34"/>
      <c r="O35" s="34"/>
      <c r="P35" s="37"/>
    </row>
    <row r="36" spans="1:16" ht="66" customHeight="1">
      <c r="A36" s="70" t="s">
        <v>66</v>
      </c>
      <c r="B36" s="71"/>
      <c r="C36" s="71"/>
      <c r="D36" s="71"/>
      <c r="E36" s="15"/>
      <c r="F36" s="16">
        <f aca="true" t="shared" si="1" ref="F36:O36">F37</f>
        <v>264908.27800000005</v>
      </c>
      <c r="G36" s="16">
        <f t="shared" si="1"/>
        <v>34111.90028</v>
      </c>
      <c r="H36" s="16">
        <f t="shared" si="1"/>
        <v>91788.87771999999</v>
      </c>
      <c r="I36" s="16">
        <f t="shared" si="1"/>
        <v>139007.5</v>
      </c>
      <c r="J36" s="16">
        <f t="shared" si="1"/>
        <v>0</v>
      </c>
      <c r="K36" s="16">
        <f t="shared" si="1"/>
        <v>210743.24800000002</v>
      </c>
      <c r="L36" s="16">
        <f t="shared" si="1"/>
        <v>34111.90028</v>
      </c>
      <c r="M36" s="16">
        <f t="shared" si="1"/>
        <v>89080.54771999999</v>
      </c>
      <c r="N36" s="16">
        <f t="shared" si="1"/>
        <v>87550.8</v>
      </c>
      <c r="O36" s="16">
        <f t="shared" si="1"/>
        <v>0</v>
      </c>
      <c r="P36" s="37">
        <f aca="true" t="shared" si="2" ref="P36:P99">K36/F36*100</f>
        <v>79.55328900669537</v>
      </c>
    </row>
    <row r="37" spans="1:16" ht="43.5" customHeight="1">
      <c r="A37" s="70" t="s">
        <v>67</v>
      </c>
      <c r="B37" s="71"/>
      <c r="C37" s="71"/>
      <c r="D37" s="71"/>
      <c r="E37" s="15"/>
      <c r="F37" s="16">
        <f aca="true" t="shared" si="3" ref="F37:O37">F38+F42+F47+F53+F75+F96</f>
        <v>264908.27800000005</v>
      </c>
      <c r="G37" s="16">
        <f t="shared" si="3"/>
        <v>34111.90028</v>
      </c>
      <c r="H37" s="16">
        <f t="shared" si="3"/>
        <v>91788.87771999999</v>
      </c>
      <c r="I37" s="16">
        <f t="shared" si="3"/>
        <v>139007.5</v>
      </c>
      <c r="J37" s="16">
        <f t="shared" si="3"/>
        <v>0</v>
      </c>
      <c r="K37" s="16">
        <f t="shared" si="3"/>
        <v>210743.24800000002</v>
      </c>
      <c r="L37" s="16">
        <f t="shared" si="3"/>
        <v>34111.90028</v>
      </c>
      <c r="M37" s="16">
        <f t="shared" si="3"/>
        <v>89080.54771999999</v>
      </c>
      <c r="N37" s="16">
        <f t="shared" si="3"/>
        <v>87550.8</v>
      </c>
      <c r="O37" s="16">
        <f t="shared" si="3"/>
        <v>0</v>
      </c>
      <c r="P37" s="37">
        <f t="shared" si="2"/>
        <v>79.55328900669537</v>
      </c>
    </row>
    <row r="38" spans="1:16" ht="26.25" customHeight="1">
      <c r="A38" s="70" t="s">
        <v>40</v>
      </c>
      <c r="B38" s="71"/>
      <c r="C38" s="71"/>
      <c r="D38" s="71"/>
      <c r="E38" s="15"/>
      <c r="F38" s="51">
        <f aca="true" t="shared" si="4" ref="F38:O38">F39+F40+F41</f>
        <v>1378.5</v>
      </c>
      <c r="G38" s="51">
        <f t="shared" si="4"/>
        <v>1378.5</v>
      </c>
      <c r="H38" s="24">
        <f t="shared" si="4"/>
        <v>0</v>
      </c>
      <c r="I38" s="24">
        <f t="shared" si="4"/>
        <v>0</v>
      </c>
      <c r="J38" s="24">
        <f t="shared" si="4"/>
        <v>0</v>
      </c>
      <c r="K38" s="24">
        <f t="shared" si="4"/>
        <v>1378.5</v>
      </c>
      <c r="L38" s="24">
        <f t="shared" si="4"/>
        <v>1378.5</v>
      </c>
      <c r="M38" s="24">
        <f t="shared" si="4"/>
        <v>0</v>
      </c>
      <c r="N38" s="24">
        <f t="shared" si="4"/>
        <v>0</v>
      </c>
      <c r="O38" s="24">
        <f t="shared" si="4"/>
        <v>0</v>
      </c>
      <c r="P38" s="45">
        <f t="shared" si="2"/>
        <v>100</v>
      </c>
    </row>
    <row r="39" spans="1:16" ht="26.25" customHeight="1" hidden="1">
      <c r="A39" s="72" t="s">
        <v>44</v>
      </c>
      <c r="B39" s="73"/>
      <c r="C39" s="73"/>
      <c r="D39" s="73"/>
      <c r="E39" s="15"/>
      <c r="F39" s="25">
        <f>G39+H39+I39</f>
        <v>0</v>
      </c>
      <c r="G39" s="26"/>
      <c r="H39" s="26"/>
      <c r="I39" s="26"/>
      <c r="J39" s="26"/>
      <c r="K39" s="34"/>
      <c r="L39" s="33"/>
      <c r="M39" s="34"/>
      <c r="N39" s="34"/>
      <c r="O39" s="34"/>
      <c r="P39" s="34" t="e">
        <f t="shared" si="2"/>
        <v>#DIV/0!</v>
      </c>
    </row>
    <row r="40" spans="1:16" ht="26.25" customHeight="1">
      <c r="A40" s="72" t="s">
        <v>78</v>
      </c>
      <c r="B40" s="73"/>
      <c r="C40" s="73"/>
      <c r="D40" s="73"/>
      <c r="E40" s="15"/>
      <c r="F40" s="42">
        <f>G40+H40+I40</f>
        <v>1378.5</v>
      </c>
      <c r="G40" s="37">
        <v>1378.5</v>
      </c>
      <c r="H40" s="34"/>
      <c r="I40" s="34"/>
      <c r="J40" s="34"/>
      <c r="K40" s="34">
        <f>L40+M40+N40+O40</f>
        <v>1378.5</v>
      </c>
      <c r="L40" s="33">
        <v>1378.5</v>
      </c>
      <c r="M40" s="34"/>
      <c r="N40" s="34"/>
      <c r="O40" s="34"/>
      <c r="P40" s="34">
        <f t="shared" si="2"/>
        <v>100</v>
      </c>
    </row>
    <row r="41" spans="1:16" ht="26.25" customHeight="1" hidden="1">
      <c r="A41" s="72" t="s">
        <v>45</v>
      </c>
      <c r="B41" s="73"/>
      <c r="C41" s="73"/>
      <c r="D41" s="73"/>
      <c r="E41" s="15"/>
      <c r="F41" s="33">
        <f>G41</f>
        <v>0</v>
      </c>
      <c r="G41" s="34"/>
      <c r="H41" s="34"/>
      <c r="I41" s="34"/>
      <c r="J41" s="34"/>
      <c r="K41" s="34"/>
      <c r="L41" s="33"/>
      <c r="M41" s="34"/>
      <c r="N41" s="34"/>
      <c r="O41" s="34"/>
      <c r="P41" s="34" t="e">
        <f t="shared" si="2"/>
        <v>#DIV/0!</v>
      </c>
    </row>
    <row r="42" spans="1:16" ht="20.25" customHeight="1">
      <c r="A42" s="70" t="s">
        <v>50</v>
      </c>
      <c r="B42" s="71"/>
      <c r="C42" s="71"/>
      <c r="D42" s="71"/>
      <c r="E42" s="15"/>
      <c r="F42" s="36">
        <f aca="true" t="shared" si="5" ref="F42:O42">F43+F44+F45+F46</f>
        <v>12492.7</v>
      </c>
      <c r="G42" s="36">
        <f t="shared" si="5"/>
        <v>2492.7</v>
      </c>
      <c r="H42" s="36">
        <f t="shared" si="5"/>
        <v>10000</v>
      </c>
      <c r="I42" s="35">
        <f t="shared" si="5"/>
        <v>0</v>
      </c>
      <c r="J42" s="35">
        <f t="shared" si="5"/>
        <v>0</v>
      </c>
      <c r="K42" s="35">
        <f t="shared" si="5"/>
        <v>12492.7</v>
      </c>
      <c r="L42" s="35">
        <f t="shared" si="5"/>
        <v>2492.7</v>
      </c>
      <c r="M42" s="35">
        <f t="shared" si="5"/>
        <v>10000</v>
      </c>
      <c r="N42" s="35">
        <f t="shared" si="5"/>
        <v>0</v>
      </c>
      <c r="O42" s="35">
        <f t="shared" si="5"/>
        <v>0</v>
      </c>
      <c r="P42" s="45">
        <f>K42/F42*100</f>
        <v>100</v>
      </c>
    </row>
    <row r="43" spans="1:16" ht="26.25" customHeight="1">
      <c r="A43" s="72" t="s">
        <v>46</v>
      </c>
      <c r="B43" s="73"/>
      <c r="C43" s="73"/>
      <c r="D43" s="73"/>
      <c r="E43" s="15"/>
      <c r="F43" s="42">
        <f>G43+H43+I43</f>
        <v>988.1999999999999</v>
      </c>
      <c r="G43" s="37">
        <f>948.3+39.9</f>
        <v>988.1999999999999</v>
      </c>
      <c r="H43" s="34"/>
      <c r="I43" s="34"/>
      <c r="J43" s="34"/>
      <c r="K43" s="34">
        <f>L43+M43+N43+O43</f>
        <v>988.1999999999999</v>
      </c>
      <c r="L43" s="42">
        <f>948.3+39.9</f>
        <v>988.1999999999999</v>
      </c>
      <c r="M43" s="34"/>
      <c r="N43" s="34"/>
      <c r="O43" s="34"/>
      <c r="P43" s="34">
        <f t="shared" si="2"/>
        <v>100</v>
      </c>
    </row>
    <row r="44" spans="1:16" ht="26.25" customHeight="1">
      <c r="A44" s="72" t="s">
        <v>47</v>
      </c>
      <c r="B44" s="73"/>
      <c r="C44" s="73"/>
      <c r="D44" s="73"/>
      <c r="E44" s="15"/>
      <c r="F44" s="42">
        <f>G44+H44+I44</f>
        <v>3877.5</v>
      </c>
      <c r="G44" s="37">
        <f>200.1+74.9</f>
        <v>275</v>
      </c>
      <c r="H44" s="37">
        <v>3602.5</v>
      </c>
      <c r="I44" s="34"/>
      <c r="J44" s="34"/>
      <c r="K44" s="34">
        <f>L44+M44+N44+O44</f>
        <v>3877.5</v>
      </c>
      <c r="L44" s="42">
        <f>200.1+74.9</f>
        <v>275</v>
      </c>
      <c r="M44" s="37">
        <v>3602.5</v>
      </c>
      <c r="N44" s="34"/>
      <c r="O44" s="34"/>
      <c r="P44" s="34">
        <f t="shared" si="2"/>
        <v>100</v>
      </c>
    </row>
    <row r="45" spans="1:16" ht="26.25" customHeight="1">
      <c r="A45" s="72" t="s">
        <v>48</v>
      </c>
      <c r="B45" s="73"/>
      <c r="C45" s="73"/>
      <c r="D45" s="73"/>
      <c r="E45" s="15"/>
      <c r="F45" s="42">
        <f>G45+H45+I45</f>
        <v>4859.5</v>
      </c>
      <c r="G45" s="37">
        <f>687+78.7</f>
        <v>765.7</v>
      </c>
      <c r="H45" s="37">
        <v>4093.8</v>
      </c>
      <c r="I45" s="34"/>
      <c r="J45" s="34"/>
      <c r="K45" s="34">
        <f>L45+M45+N45+O45</f>
        <v>4859.5</v>
      </c>
      <c r="L45" s="42">
        <f>687+78.7</f>
        <v>765.7</v>
      </c>
      <c r="M45" s="37">
        <v>4093.8</v>
      </c>
      <c r="N45" s="34"/>
      <c r="O45" s="34"/>
      <c r="P45" s="34">
        <f t="shared" si="2"/>
        <v>100</v>
      </c>
    </row>
    <row r="46" spans="1:16" ht="26.25" customHeight="1">
      <c r="A46" s="72" t="s">
        <v>49</v>
      </c>
      <c r="B46" s="73"/>
      <c r="C46" s="73"/>
      <c r="D46" s="73"/>
      <c r="E46" s="15"/>
      <c r="F46" s="42">
        <f>G46+H46+I46</f>
        <v>2767.5</v>
      </c>
      <c r="G46" s="37">
        <f>431.6+32.2</f>
        <v>463.8</v>
      </c>
      <c r="H46" s="37">
        <v>2303.7</v>
      </c>
      <c r="I46" s="34"/>
      <c r="J46" s="34"/>
      <c r="K46" s="34">
        <f>L46+M46+N46+O46</f>
        <v>2767.5</v>
      </c>
      <c r="L46" s="42">
        <f>431.6+32.2</f>
        <v>463.8</v>
      </c>
      <c r="M46" s="37">
        <v>2303.7</v>
      </c>
      <c r="N46" s="34"/>
      <c r="O46" s="34"/>
      <c r="P46" s="34">
        <f t="shared" si="2"/>
        <v>100</v>
      </c>
    </row>
    <row r="47" spans="1:16" ht="26.25" customHeight="1">
      <c r="A47" s="70" t="s">
        <v>57</v>
      </c>
      <c r="B47" s="71"/>
      <c r="C47" s="71"/>
      <c r="D47" s="71"/>
      <c r="E47" s="15"/>
      <c r="F47" s="38">
        <f>F48+F51+F52</f>
        <v>1703.4</v>
      </c>
      <c r="G47" s="38">
        <f>G48+G51+G52</f>
        <v>1703.4</v>
      </c>
      <c r="H47" s="38">
        <f>H48+H51+H52</f>
        <v>0</v>
      </c>
      <c r="I47" s="38">
        <f>I48+I51+I52</f>
        <v>0</v>
      </c>
      <c r="J47" s="38">
        <f>J48+J51+J52</f>
        <v>0</v>
      </c>
      <c r="K47" s="38">
        <f>K48+K51+K52</f>
        <v>1703.4</v>
      </c>
      <c r="L47" s="38">
        <f>L48+L51+L52</f>
        <v>1703.4</v>
      </c>
      <c r="M47" s="38">
        <f>M48+M51+M52</f>
        <v>0</v>
      </c>
      <c r="N47" s="38">
        <f>N48+N51+N52</f>
        <v>0</v>
      </c>
      <c r="O47" s="38">
        <f>O48+O51+O52</f>
        <v>0</v>
      </c>
      <c r="P47" s="45">
        <f t="shared" si="2"/>
        <v>100</v>
      </c>
    </row>
    <row r="48" spans="1:16" ht="22.5" customHeight="1" hidden="1">
      <c r="A48" s="65" t="s">
        <v>32</v>
      </c>
      <c r="B48" s="66"/>
      <c r="C48" s="66"/>
      <c r="D48" s="66"/>
      <c r="E48" s="67"/>
      <c r="F48" s="33"/>
      <c r="G48" s="34"/>
      <c r="H48" s="34"/>
      <c r="I48" s="34"/>
      <c r="J48" s="34"/>
      <c r="K48" s="34"/>
      <c r="L48" s="33"/>
      <c r="M48" s="34"/>
      <c r="N48" s="34"/>
      <c r="O48" s="34"/>
      <c r="P48" s="34" t="e">
        <f t="shared" si="2"/>
        <v>#DIV/0!</v>
      </c>
    </row>
    <row r="49" spans="1:16" ht="18" customHeight="1" hidden="1">
      <c r="A49" s="65"/>
      <c r="B49" s="66"/>
      <c r="C49" s="66"/>
      <c r="D49" s="66"/>
      <c r="E49" s="67"/>
      <c r="F49" s="33"/>
      <c r="G49" s="34"/>
      <c r="H49" s="34"/>
      <c r="I49" s="34"/>
      <c r="J49" s="34"/>
      <c r="K49" s="34"/>
      <c r="L49" s="33"/>
      <c r="M49" s="34"/>
      <c r="N49" s="34"/>
      <c r="O49" s="34"/>
      <c r="P49" s="34" t="e">
        <f t="shared" si="2"/>
        <v>#DIV/0!</v>
      </c>
    </row>
    <row r="50" spans="1:16" ht="12.75" customHeight="1" hidden="1">
      <c r="A50" s="65"/>
      <c r="B50" s="66"/>
      <c r="C50" s="66"/>
      <c r="D50" s="66"/>
      <c r="E50" s="67"/>
      <c r="F50" s="33"/>
      <c r="G50" s="34"/>
      <c r="H50" s="34"/>
      <c r="I50" s="34"/>
      <c r="J50" s="34"/>
      <c r="K50" s="34"/>
      <c r="L50" s="33"/>
      <c r="M50" s="34"/>
      <c r="N50" s="34"/>
      <c r="O50" s="34"/>
      <c r="P50" s="34" t="e">
        <f t="shared" si="2"/>
        <v>#DIV/0!</v>
      </c>
    </row>
    <row r="51" spans="1:16" ht="12.75" customHeight="1">
      <c r="A51" s="72" t="s">
        <v>33</v>
      </c>
      <c r="B51" s="73"/>
      <c r="C51" s="73"/>
      <c r="D51" s="73"/>
      <c r="E51" s="15"/>
      <c r="F51" s="42">
        <f>G51+H51+I51+J51</f>
        <v>1703.4</v>
      </c>
      <c r="G51" s="37">
        <v>1703.4</v>
      </c>
      <c r="H51" s="34"/>
      <c r="I51" s="34"/>
      <c r="J51" s="34"/>
      <c r="K51" s="34">
        <f>L51+M51+N51+O51</f>
        <v>1703.4</v>
      </c>
      <c r="L51" s="33">
        <v>1703.4</v>
      </c>
      <c r="M51" s="34"/>
      <c r="N51" s="34"/>
      <c r="O51" s="34"/>
      <c r="P51" s="34">
        <f t="shared" si="2"/>
        <v>100</v>
      </c>
    </row>
    <row r="52" spans="1:16" ht="29.25" customHeight="1" hidden="1">
      <c r="A52" s="72" t="s">
        <v>34</v>
      </c>
      <c r="B52" s="73"/>
      <c r="C52" s="73"/>
      <c r="D52" s="73"/>
      <c r="E52" s="15"/>
      <c r="F52" s="33">
        <f>G52+H52+I52+J52</f>
        <v>0</v>
      </c>
      <c r="G52" s="34"/>
      <c r="H52" s="33"/>
      <c r="I52" s="34"/>
      <c r="J52" s="34"/>
      <c r="K52" s="34"/>
      <c r="L52" s="33"/>
      <c r="M52" s="34"/>
      <c r="N52" s="34"/>
      <c r="O52" s="34"/>
      <c r="P52" s="34" t="e">
        <f t="shared" si="2"/>
        <v>#DIV/0!</v>
      </c>
    </row>
    <row r="53" spans="1:16" ht="28.5" customHeight="1">
      <c r="A53" s="74" t="s">
        <v>56</v>
      </c>
      <c r="B53" s="75"/>
      <c r="C53" s="75"/>
      <c r="D53" s="75"/>
      <c r="E53" s="76"/>
      <c r="F53" s="36">
        <f>G53+H53+I53+J53</f>
        <v>102379.348</v>
      </c>
      <c r="G53" s="36">
        <f>G61+G64+G65+G66+G68+G69</f>
        <v>27906.70028</v>
      </c>
      <c r="H53" s="36">
        <f>H61+H64+H65+H66+H68+H69</f>
        <v>74472.64772</v>
      </c>
      <c r="I53" s="35">
        <f>I56+I57+I60+I61+I64+I65+I69+I68</f>
        <v>0</v>
      </c>
      <c r="J53" s="35">
        <f>J56+J57+J60+J61+J64+J65+J69+J68</f>
        <v>0</v>
      </c>
      <c r="K53" s="36">
        <f>L53+M53+N53+O53</f>
        <v>102379.348</v>
      </c>
      <c r="L53" s="36">
        <f>L61+L64+L65+L66+L68+L69</f>
        <v>27906.70028</v>
      </c>
      <c r="M53" s="36">
        <f>M56+M57+M60+M61+M64+M65+M69+M68</f>
        <v>74472.64772</v>
      </c>
      <c r="N53" s="35">
        <f>N56+N57+N60+N61+N64+N65+N69+N68</f>
        <v>0</v>
      </c>
      <c r="O53" s="35">
        <f>O56+O57+O60+O61+O64+O65+O69+O68</f>
        <v>0</v>
      </c>
      <c r="P53" s="45">
        <f t="shared" si="2"/>
        <v>100</v>
      </c>
    </row>
    <row r="54" spans="1:16" ht="18" customHeight="1" hidden="1">
      <c r="A54" s="65"/>
      <c r="B54" s="66"/>
      <c r="C54" s="66"/>
      <c r="D54" s="66"/>
      <c r="E54" s="67"/>
      <c r="F54" s="33"/>
      <c r="G54" s="34"/>
      <c r="H54" s="34"/>
      <c r="I54" s="34"/>
      <c r="J54" s="34"/>
      <c r="K54" s="34"/>
      <c r="L54" s="33"/>
      <c r="M54" s="34"/>
      <c r="N54" s="34"/>
      <c r="O54" s="34"/>
      <c r="P54" s="34" t="e">
        <f t="shared" si="2"/>
        <v>#DIV/0!</v>
      </c>
    </row>
    <row r="55" spans="1:16" ht="12.75" customHeight="1" hidden="1">
      <c r="A55" s="65"/>
      <c r="B55" s="66"/>
      <c r="C55" s="66"/>
      <c r="D55" s="66"/>
      <c r="E55" s="67"/>
      <c r="F55" s="33"/>
      <c r="G55" s="34"/>
      <c r="H55" s="34"/>
      <c r="I55" s="34"/>
      <c r="J55" s="34"/>
      <c r="K55" s="34"/>
      <c r="L55" s="33"/>
      <c r="M55" s="34"/>
      <c r="N55" s="34"/>
      <c r="O55" s="34"/>
      <c r="P55" s="34" t="e">
        <f t="shared" si="2"/>
        <v>#DIV/0!</v>
      </c>
    </row>
    <row r="56" spans="1:16" ht="29.25" customHeight="1" hidden="1">
      <c r="A56" s="72" t="s">
        <v>51</v>
      </c>
      <c r="B56" s="73"/>
      <c r="C56" s="73"/>
      <c r="D56" s="73"/>
      <c r="E56" s="15"/>
      <c r="F56" s="33">
        <f aca="true" t="shared" si="6" ref="F56:F61">G56+H56+I56+J56</f>
        <v>0</v>
      </c>
      <c r="G56" s="41"/>
      <c r="H56" s="33"/>
      <c r="I56" s="34"/>
      <c r="J56" s="34"/>
      <c r="K56" s="34"/>
      <c r="L56" s="33"/>
      <c r="M56" s="34"/>
      <c r="N56" s="34"/>
      <c r="O56" s="34"/>
      <c r="P56" s="34" t="e">
        <f t="shared" si="2"/>
        <v>#DIV/0!</v>
      </c>
    </row>
    <row r="57" spans="1:16" ht="30" customHeight="1" hidden="1">
      <c r="A57" s="65" t="s">
        <v>52</v>
      </c>
      <c r="B57" s="66"/>
      <c r="C57" s="66"/>
      <c r="D57" s="66"/>
      <c r="E57" s="67"/>
      <c r="F57" s="33">
        <f t="shared" si="6"/>
        <v>0</v>
      </c>
      <c r="G57" s="34"/>
      <c r="H57" s="33"/>
      <c r="I57" s="34"/>
      <c r="J57" s="34"/>
      <c r="K57" s="34"/>
      <c r="L57" s="33"/>
      <c r="M57" s="34"/>
      <c r="N57" s="34"/>
      <c r="O57" s="34"/>
      <c r="P57" s="34" t="e">
        <f t="shared" si="2"/>
        <v>#DIV/0!</v>
      </c>
    </row>
    <row r="58" spans="1:16" ht="18" customHeight="1" hidden="1">
      <c r="A58" s="65"/>
      <c r="B58" s="66"/>
      <c r="C58" s="66"/>
      <c r="D58" s="66"/>
      <c r="E58" s="67"/>
      <c r="F58" s="33">
        <f t="shared" si="6"/>
        <v>0</v>
      </c>
      <c r="G58" s="34"/>
      <c r="H58" s="33"/>
      <c r="I58" s="34"/>
      <c r="J58" s="34"/>
      <c r="K58" s="34"/>
      <c r="L58" s="33"/>
      <c r="M58" s="34"/>
      <c r="N58" s="34"/>
      <c r="O58" s="34"/>
      <c r="P58" s="34" t="e">
        <f t="shared" si="2"/>
        <v>#DIV/0!</v>
      </c>
    </row>
    <row r="59" spans="1:16" ht="12.75" customHeight="1" hidden="1">
      <c r="A59" s="65"/>
      <c r="B59" s="66"/>
      <c r="C59" s="66"/>
      <c r="D59" s="66"/>
      <c r="E59" s="67"/>
      <c r="F59" s="33">
        <f t="shared" si="6"/>
        <v>0</v>
      </c>
      <c r="G59" s="34"/>
      <c r="H59" s="33"/>
      <c r="I59" s="34"/>
      <c r="J59" s="34"/>
      <c r="K59" s="34"/>
      <c r="L59" s="33"/>
      <c r="M59" s="34"/>
      <c r="N59" s="34"/>
      <c r="O59" s="34"/>
      <c r="P59" s="34" t="e">
        <f t="shared" si="2"/>
        <v>#DIV/0!</v>
      </c>
    </row>
    <row r="60" spans="1:16" ht="26.25" customHeight="1" hidden="1">
      <c r="A60" s="72" t="s">
        <v>54</v>
      </c>
      <c r="B60" s="73"/>
      <c r="C60" s="73"/>
      <c r="D60" s="73"/>
      <c r="E60" s="15"/>
      <c r="F60" s="33">
        <f t="shared" si="6"/>
        <v>0</v>
      </c>
      <c r="G60" s="34"/>
      <c r="H60" s="33"/>
      <c r="I60" s="34"/>
      <c r="J60" s="34"/>
      <c r="K60" s="34"/>
      <c r="L60" s="33"/>
      <c r="M60" s="34"/>
      <c r="N60" s="34"/>
      <c r="O60" s="34"/>
      <c r="P60" s="34" t="e">
        <f t="shared" si="2"/>
        <v>#DIV/0!</v>
      </c>
    </row>
    <row r="61" spans="1:16" ht="29.25" customHeight="1">
      <c r="A61" s="65" t="s">
        <v>79</v>
      </c>
      <c r="B61" s="66"/>
      <c r="C61" s="66"/>
      <c r="D61" s="66"/>
      <c r="E61" s="67"/>
      <c r="F61" s="42">
        <f t="shared" si="6"/>
        <v>1647</v>
      </c>
      <c r="G61" s="37">
        <v>257</v>
      </c>
      <c r="H61" s="42">
        <v>1390</v>
      </c>
      <c r="I61" s="34"/>
      <c r="J61" s="34"/>
      <c r="K61" s="34">
        <f aca="true" t="shared" si="7" ref="K61:K68">L61+M61+N61+O61</f>
        <v>1647</v>
      </c>
      <c r="L61" s="42">
        <v>257</v>
      </c>
      <c r="M61" s="42">
        <v>1390</v>
      </c>
      <c r="N61" s="34"/>
      <c r="O61" s="34"/>
      <c r="P61" s="34">
        <f t="shared" si="2"/>
        <v>100</v>
      </c>
    </row>
    <row r="62" spans="1:16" ht="18" customHeight="1" hidden="1">
      <c r="A62" s="65"/>
      <c r="B62" s="66"/>
      <c r="C62" s="66"/>
      <c r="D62" s="66"/>
      <c r="E62" s="67"/>
      <c r="F62" s="42"/>
      <c r="G62" s="37"/>
      <c r="H62" s="42"/>
      <c r="I62" s="34"/>
      <c r="J62" s="34"/>
      <c r="K62" s="34">
        <f t="shared" si="7"/>
        <v>0</v>
      </c>
      <c r="L62" s="42"/>
      <c r="M62" s="42"/>
      <c r="N62" s="34"/>
      <c r="O62" s="34"/>
      <c r="P62" s="34" t="e">
        <f t="shared" si="2"/>
        <v>#DIV/0!</v>
      </c>
    </row>
    <row r="63" spans="1:16" ht="12.75" customHeight="1" hidden="1">
      <c r="A63" s="65"/>
      <c r="B63" s="66"/>
      <c r="C63" s="66"/>
      <c r="D63" s="66"/>
      <c r="E63" s="67"/>
      <c r="F63" s="42"/>
      <c r="G63" s="37"/>
      <c r="H63" s="42"/>
      <c r="I63" s="34"/>
      <c r="J63" s="34"/>
      <c r="K63" s="34">
        <f t="shared" si="7"/>
        <v>0</v>
      </c>
      <c r="L63" s="42"/>
      <c r="M63" s="42"/>
      <c r="N63" s="34"/>
      <c r="O63" s="34"/>
      <c r="P63" s="34" t="e">
        <f t="shared" si="2"/>
        <v>#DIV/0!</v>
      </c>
    </row>
    <row r="64" spans="1:16" ht="39" customHeight="1">
      <c r="A64" s="72" t="s">
        <v>53</v>
      </c>
      <c r="B64" s="73"/>
      <c r="C64" s="73"/>
      <c r="D64" s="73"/>
      <c r="E64" s="15"/>
      <c r="F64" s="42">
        <f>G64+H64+I64+J64</f>
        <v>1779.24772</v>
      </c>
      <c r="G64" s="37">
        <v>100</v>
      </c>
      <c r="H64" s="42">
        <v>1679.24772</v>
      </c>
      <c r="I64" s="34"/>
      <c r="J64" s="34"/>
      <c r="K64" s="37">
        <f t="shared" si="7"/>
        <v>1779.24772</v>
      </c>
      <c r="L64" s="42">
        <v>100</v>
      </c>
      <c r="M64" s="42">
        <v>1679.24772</v>
      </c>
      <c r="N64" s="34"/>
      <c r="O64" s="34"/>
      <c r="P64" s="34">
        <f t="shared" si="2"/>
        <v>100</v>
      </c>
    </row>
    <row r="65" spans="1:16" ht="27.75" customHeight="1">
      <c r="A65" s="65" t="s">
        <v>80</v>
      </c>
      <c r="B65" s="66"/>
      <c r="C65" s="66"/>
      <c r="D65" s="66"/>
      <c r="E65" s="67"/>
      <c r="F65" s="42">
        <f>G65+H65+I65+J65</f>
        <v>334.1</v>
      </c>
      <c r="G65" s="37">
        <v>334.1</v>
      </c>
      <c r="H65" s="42"/>
      <c r="I65" s="34"/>
      <c r="J65" s="34"/>
      <c r="K65" s="34">
        <f t="shared" si="7"/>
        <v>334.1</v>
      </c>
      <c r="L65" s="42">
        <v>334.1</v>
      </c>
      <c r="M65" s="42"/>
      <c r="N65" s="34"/>
      <c r="O65" s="34"/>
      <c r="P65" s="34">
        <f t="shared" si="2"/>
        <v>100</v>
      </c>
    </row>
    <row r="66" spans="1:16" ht="51.75" customHeight="1">
      <c r="A66" s="65" t="s">
        <v>81</v>
      </c>
      <c r="B66" s="66"/>
      <c r="C66" s="66"/>
      <c r="D66" s="66"/>
      <c r="E66" s="67"/>
      <c r="F66" s="42">
        <f>G66+H66+I66+J66</f>
        <v>162.4</v>
      </c>
      <c r="G66" s="37">
        <v>162.4</v>
      </c>
      <c r="H66" s="42"/>
      <c r="I66" s="34"/>
      <c r="J66" s="34"/>
      <c r="K66" s="34">
        <f t="shared" si="7"/>
        <v>162.4</v>
      </c>
      <c r="L66" s="42">
        <v>162.4</v>
      </c>
      <c r="M66" s="42"/>
      <c r="N66" s="34"/>
      <c r="O66" s="34"/>
      <c r="P66" s="34">
        <f t="shared" si="2"/>
        <v>100</v>
      </c>
    </row>
    <row r="67" spans="1:16" ht="12.75" customHeight="1" hidden="1">
      <c r="A67" s="65"/>
      <c r="B67" s="66"/>
      <c r="C67" s="66"/>
      <c r="D67" s="66"/>
      <c r="E67" s="67"/>
      <c r="F67" s="42"/>
      <c r="G67" s="37"/>
      <c r="H67" s="42"/>
      <c r="I67" s="34"/>
      <c r="J67" s="34"/>
      <c r="K67" s="34">
        <f t="shared" si="7"/>
        <v>0</v>
      </c>
      <c r="L67" s="42"/>
      <c r="M67" s="42"/>
      <c r="N67" s="34"/>
      <c r="O67" s="34"/>
      <c r="P67" s="34" t="e">
        <f t="shared" si="2"/>
        <v>#DIV/0!</v>
      </c>
    </row>
    <row r="68" spans="1:16" ht="12.75" customHeight="1">
      <c r="A68" s="72" t="s">
        <v>84</v>
      </c>
      <c r="B68" s="73"/>
      <c r="C68" s="73"/>
      <c r="D68" s="73"/>
      <c r="E68" s="15"/>
      <c r="F68" s="42">
        <f>G68+H68+I68+J68</f>
        <v>5072.7</v>
      </c>
      <c r="G68" s="37">
        <v>772</v>
      </c>
      <c r="H68" s="42">
        <v>4300.7</v>
      </c>
      <c r="I68" s="34"/>
      <c r="J68" s="34"/>
      <c r="K68" s="34">
        <f t="shared" si="7"/>
        <v>5072.7</v>
      </c>
      <c r="L68" s="42">
        <v>772</v>
      </c>
      <c r="M68" s="42">
        <v>4300.7</v>
      </c>
      <c r="N68" s="34"/>
      <c r="O68" s="34"/>
      <c r="P68" s="34">
        <f t="shared" si="2"/>
        <v>100</v>
      </c>
    </row>
    <row r="69" spans="1:16" ht="81" customHeight="1">
      <c r="A69" s="72" t="s">
        <v>35</v>
      </c>
      <c r="B69" s="73"/>
      <c r="C69" s="73"/>
      <c r="D69" s="73"/>
      <c r="E69" s="15"/>
      <c r="F69" s="42">
        <f aca="true" t="shared" si="8" ref="F69:O69">F70+F73+F74</f>
        <v>93383.90028</v>
      </c>
      <c r="G69" s="42">
        <f t="shared" si="8"/>
        <v>26281.20028</v>
      </c>
      <c r="H69" s="42">
        <f t="shared" si="8"/>
        <v>67102.7</v>
      </c>
      <c r="I69" s="33">
        <f t="shared" si="8"/>
        <v>0</v>
      </c>
      <c r="J69" s="33">
        <f t="shared" si="8"/>
        <v>0</v>
      </c>
      <c r="K69" s="42">
        <f t="shared" si="8"/>
        <v>93383.90028</v>
      </c>
      <c r="L69" s="33">
        <f t="shared" si="8"/>
        <v>26281.20028</v>
      </c>
      <c r="M69" s="33">
        <f t="shared" si="8"/>
        <v>67102.7</v>
      </c>
      <c r="N69" s="33">
        <f t="shared" si="8"/>
        <v>0</v>
      </c>
      <c r="O69" s="33">
        <f t="shared" si="8"/>
        <v>0</v>
      </c>
      <c r="P69" s="34">
        <f t="shared" si="2"/>
        <v>100</v>
      </c>
    </row>
    <row r="70" spans="1:16" ht="30" customHeight="1">
      <c r="A70" s="77" t="s">
        <v>70</v>
      </c>
      <c r="B70" s="78"/>
      <c r="C70" s="78"/>
      <c r="D70" s="78"/>
      <c r="E70" s="79"/>
      <c r="F70" s="42">
        <f>G70+H70+I70+J70</f>
        <v>342.9</v>
      </c>
      <c r="G70" s="37">
        <v>342.9</v>
      </c>
      <c r="H70" s="42"/>
      <c r="I70" s="34"/>
      <c r="J70" s="34"/>
      <c r="K70" s="34">
        <f>L70+M70+N70+O70</f>
        <v>342.9</v>
      </c>
      <c r="L70" s="42">
        <v>342.9</v>
      </c>
      <c r="M70" s="34"/>
      <c r="N70" s="34"/>
      <c r="O70" s="34"/>
      <c r="P70" s="34">
        <f t="shared" si="2"/>
        <v>100</v>
      </c>
    </row>
    <row r="71" spans="1:16" ht="18" customHeight="1" hidden="1">
      <c r="A71" s="65"/>
      <c r="B71" s="66"/>
      <c r="C71" s="66"/>
      <c r="D71" s="66"/>
      <c r="E71" s="67"/>
      <c r="F71" s="42"/>
      <c r="G71" s="37"/>
      <c r="H71" s="42"/>
      <c r="I71" s="34"/>
      <c r="J71" s="34"/>
      <c r="K71" s="34">
        <f>L71+M71+N71+O71</f>
        <v>0</v>
      </c>
      <c r="L71" s="42"/>
      <c r="M71" s="34"/>
      <c r="N71" s="34"/>
      <c r="O71" s="34"/>
      <c r="P71" s="34" t="e">
        <f t="shared" si="2"/>
        <v>#DIV/0!</v>
      </c>
    </row>
    <row r="72" spans="1:16" ht="12.75" customHeight="1" hidden="1">
      <c r="A72" s="65"/>
      <c r="B72" s="66"/>
      <c r="C72" s="66"/>
      <c r="D72" s="66"/>
      <c r="E72" s="67"/>
      <c r="F72" s="42"/>
      <c r="G72" s="37"/>
      <c r="H72" s="42"/>
      <c r="I72" s="34"/>
      <c r="J72" s="34"/>
      <c r="K72" s="34">
        <f>L72+M72+N72+O72</f>
        <v>0</v>
      </c>
      <c r="L72" s="42"/>
      <c r="M72" s="34"/>
      <c r="N72" s="34"/>
      <c r="O72" s="34"/>
      <c r="P72" s="34" t="e">
        <f t="shared" si="2"/>
        <v>#DIV/0!</v>
      </c>
    </row>
    <row r="73" spans="1:16" ht="29.25" customHeight="1">
      <c r="A73" s="72" t="s">
        <v>55</v>
      </c>
      <c r="B73" s="73"/>
      <c r="C73" s="73"/>
      <c r="D73" s="73"/>
      <c r="E73" s="15"/>
      <c r="F73" s="42">
        <f>G73+H73+I73+J73</f>
        <v>1164.4</v>
      </c>
      <c r="G73" s="37">
        <v>1164.4</v>
      </c>
      <c r="H73" s="42"/>
      <c r="I73" s="34"/>
      <c r="J73" s="34"/>
      <c r="K73" s="34">
        <f>L73+M73+N73+O73</f>
        <v>1164.4</v>
      </c>
      <c r="L73" s="42">
        <v>1164.4</v>
      </c>
      <c r="M73" s="34"/>
      <c r="N73" s="34"/>
      <c r="O73" s="34"/>
      <c r="P73" s="34">
        <f t="shared" si="2"/>
        <v>100</v>
      </c>
    </row>
    <row r="74" spans="1:16" ht="28.5" customHeight="1">
      <c r="A74" s="72" t="s">
        <v>59</v>
      </c>
      <c r="B74" s="73"/>
      <c r="C74" s="73"/>
      <c r="D74" s="73"/>
      <c r="E74" s="15"/>
      <c r="F74" s="42">
        <f>G74+H74+I74+J74</f>
        <v>91876.60028</v>
      </c>
      <c r="G74" s="37">
        <f>4500+20050+223.9+0.00028</f>
        <v>24773.90028</v>
      </c>
      <c r="H74" s="42">
        <f>25302.7+41800</f>
        <v>67102.7</v>
      </c>
      <c r="I74" s="34"/>
      <c r="J74" s="34"/>
      <c r="K74" s="37">
        <f>L74+M74+N74+O74</f>
        <v>91876.60028</v>
      </c>
      <c r="L74" s="42">
        <f>4500+20050+223.9+0.00028</f>
        <v>24773.90028</v>
      </c>
      <c r="M74" s="42">
        <f>25302.7+41800</f>
        <v>67102.7</v>
      </c>
      <c r="N74" s="34"/>
      <c r="O74" s="34"/>
      <c r="P74" s="34">
        <f t="shared" si="2"/>
        <v>100</v>
      </c>
    </row>
    <row r="75" spans="1:16" ht="28.5" customHeight="1">
      <c r="A75" s="74" t="s">
        <v>58</v>
      </c>
      <c r="B75" s="75"/>
      <c r="C75" s="75"/>
      <c r="D75" s="75"/>
      <c r="E75" s="76"/>
      <c r="F75" s="36">
        <f>G75+H75+I75+J75</f>
        <v>630.5999999999999</v>
      </c>
      <c r="G75" s="36">
        <f>G77+G78+G79+G83+G90</f>
        <v>630.5999999999999</v>
      </c>
      <c r="H75" s="35">
        <f>H77+H78+H79+H83+H90</f>
        <v>0</v>
      </c>
      <c r="I75" s="35">
        <f>I78+I79+I82+I83+I86+I90</f>
        <v>0</v>
      </c>
      <c r="J75" s="35">
        <f>J78+J79+J82+J83+J86+J90</f>
        <v>0</v>
      </c>
      <c r="K75" s="36">
        <f>K77+K78+K79+K83+K90</f>
        <v>630.5999999999999</v>
      </c>
      <c r="L75" s="36">
        <f>L77+L78+L79+L83+L90</f>
        <v>630.5999999999999</v>
      </c>
      <c r="M75" s="34"/>
      <c r="N75" s="34"/>
      <c r="O75" s="34"/>
      <c r="P75" s="45">
        <f t="shared" si="2"/>
        <v>100</v>
      </c>
    </row>
    <row r="76" spans="1:16" ht="18" customHeight="1" hidden="1">
      <c r="A76" s="65"/>
      <c r="B76" s="66"/>
      <c r="C76" s="66"/>
      <c r="D76" s="66"/>
      <c r="E76" s="67"/>
      <c r="F76" s="33"/>
      <c r="G76" s="34"/>
      <c r="H76" s="33"/>
      <c r="I76" s="34"/>
      <c r="J76" s="34"/>
      <c r="K76" s="34"/>
      <c r="L76" s="33"/>
      <c r="M76" s="34"/>
      <c r="N76" s="34"/>
      <c r="O76" s="34"/>
      <c r="P76" s="34" t="e">
        <f t="shared" si="2"/>
        <v>#DIV/0!</v>
      </c>
    </row>
    <row r="77" spans="1:16" ht="12.75" customHeight="1">
      <c r="A77" s="65" t="s">
        <v>18</v>
      </c>
      <c r="B77" s="66"/>
      <c r="C77" s="66"/>
      <c r="D77" s="66"/>
      <c r="E77" s="67"/>
      <c r="F77" s="42">
        <f>G77+H77+I77+J77</f>
        <v>135.6</v>
      </c>
      <c r="G77" s="37">
        <v>135.6</v>
      </c>
      <c r="H77" s="33"/>
      <c r="I77" s="34"/>
      <c r="J77" s="34"/>
      <c r="K77" s="34">
        <f aca="true" t="shared" si="9" ref="K77:K94">L77+M77+N77+O77</f>
        <v>135.6</v>
      </c>
      <c r="L77" s="42">
        <v>135.6</v>
      </c>
      <c r="M77" s="34"/>
      <c r="N77" s="34"/>
      <c r="O77" s="34"/>
      <c r="P77" s="34">
        <f t="shared" si="2"/>
        <v>100</v>
      </c>
    </row>
    <row r="78" spans="1:16" ht="39.75" customHeight="1" hidden="1">
      <c r="A78" s="72" t="s">
        <v>71</v>
      </c>
      <c r="B78" s="73"/>
      <c r="C78" s="73"/>
      <c r="D78" s="73"/>
      <c r="E78" s="15"/>
      <c r="F78" s="42">
        <f>G78+H78+I78+J78</f>
        <v>0</v>
      </c>
      <c r="G78" s="37"/>
      <c r="H78" s="33"/>
      <c r="I78" s="34"/>
      <c r="J78" s="34"/>
      <c r="K78" s="34">
        <f t="shared" si="9"/>
        <v>0</v>
      </c>
      <c r="L78" s="42"/>
      <c r="M78" s="34"/>
      <c r="N78" s="34"/>
      <c r="O78" s="34"/>
      <c r="P78" s="34" t="e">
        <f t="shared" si="2"/>
        <v>#DIV/0!</v>
      </c>
    </row>
    <row r="79" spans="1:16" ht="30.75" customHeight="1">
      <c r="A79" s="65" t="s">
        <v>83</v>
      </c>
      <c r="B79" s="66"/>
      <c r="C79" s="66"/>
      <c r="D79" s="66"/>
      <c r="E79" s="67"/>
      <c r="F79" s="42">
        <f>G79+H79+I79+J79</f>
        <v>171.7</v>
      </c>
      <c r="G79" s="37">
        <v>171.7</v>
      </c>
      <c r="H79" s="33"/>
      <c r="I79" s="34"/>
      <c r="J79" s="34"/>
      <c r="K79" s="34">
        <f t="shared" si="9"/>
        <v>171.7</v>
      </c>
      <c r="L79" s="42">
        <v>171.7</v>
      </c>
      <c r="M79" s="34"/>
      <c r="N79" s="34"/>
      <c r="O79" s="34"/>
      <c r="P79" s="34">
        <f t="shared" si="2"/>
        <v>100</v>
      </c>
    </row>
    <row r="80" spans="1:16" ht="18.75" customHeight="1" hidden="1">
      <c r="A80" s="65"/>
      <c r="B80" s="66"/>
      <c r="C80" s="66"/>
      <c r="D80" s="66"/>
      <c r="E80" s="67"/>
      <c r="F80" s="42"/>
      <c r="G80" s="37"/>
      <c r="H80" s="33"/>
      <c r="I80" s="34"/>
      <c r="J80" s="34"/>
      <c r="K80" s="34">
        <f t="shared" si="9"/>
        <v>0</v>
      </c>
      <c r="L80" s="42"/>
      <c r="M80" s="34"/>
      <c r="N80" s="34"/>
      <c r="O80" s="34"/>
      <c r="P80" s="34" t="e">
        <f t="shared" si="2"/>
        <v>#DIV/0!</v>
      </c>
    </row>
    <row r="81" spans="1:16" ht="12.75" customHeight="1" hidden="1">
      <c r="A81" s="65"/>
      <c r="B81" s="66"/>
      <c r="C81" s="66"/>
      <c r="D81" s="66"/>
      <c r="E81" s="67"/>
      <c r="F81" s="42"/>
      <c r="G81" s="37"/>
      <c r="H81" s="33"/>
      <c r="I81" s="34"/>
      <c r="J81" s="34"/>
      <c r="K81" s="34">
        <f t="shared" si="9"/>
        <v>0</v>
      </c>
      <c r="L81" s="42"/>
      <c r="M81" s="34"/>
      <c r="N81" s="34"/>
      <c r="O81" s="34"/>
      <c r="P81" s="34" t="e">
        <f t="shared" si="2"/>
        <v>#DIV/0!</v>
      </c>
    </row>
    <row r="82" spans="1:16" ht="12.75" customHeight="1" hidden="1">
      <c r="A82" s="72" t="s">
        <v>19</v>
      </c>
      <c r="B82" s="73"/>
      <c r="C82" s="73"/>
      <c r="D82" s="73"/>
      <c r="E82" s="15"/>
      <c r="F82" s="42">
        <f>G82+H82+I82+J82</f>
        <v>0</v>
      </c>
      <c r="G82" s="37"/>
      <c r="H82" s="33"/>
      <c r="I82" s="34"/>
      <c r="J82" s="34"/>
      <c r="K82" s="34">
        <f t="shared" si="9"/>
        <v>0</v>
      </c>
      <c r="L82" s="42"/>
      <c r="M82" s="34"/>
      <c r="N82" s="34"/>
      <c r="O82" s="34"/>
      <c r="P82" s="34" t="e">
        <f t="shared" si="2"/>
        <v>#DIV/0!</v>
      </c>
    </row>
    <row r="83" spans="1:16" ht="30" customHeight="1">
      <c r="A83" s="65" t="s">
        <v>82</v>
      </c>
      <c r="B83" s="66"/>
      <c r="C83" s="66"/>
      <c r="D83" s="66"/>
      <c r="E83" s="67"/>
      <c r="F83" s="42">
        <f>G83+H83+I83+J83</f>
        <v>231.3</v>
      </c>
      <c r="G83" s="37">
        <v>231.3</v>
      </c>
      <c r="H83" s="33"/>
      <c r="I83" s="34"/>
      <c r="J83" s="34"/>
      <c r="K83" s="34">
        <f t="shared" si="9"/>
        <v>231.3</v>
      </c>
      <c r="L83" s="42">
        <v>231.3</v>
      </c>
      <c r="M83" s="34"/>
      <c r="N83" s="34"/>
      <c r="O83" s="34"/>
      <c r="P83" s="34">
        <f t="shared" si="2"/>
        <v>100</v>
      </c>
    </row>
    <row r="84" spans="1:16" ht="18" customHeight="1" hidden="1">
      <c r="A84" s="65"/>
      <c r="B84" s="66"/>
      <c r="C84" s="66"/>
      <c r="D84" s="66"/>
      <c r="E84" s="67"/>
      <c r="F84" s="33"/>
      <c r="G84" s="50"/>
      <c r="H84" s="33"/>
      <c r="I84" s="34"/>
      <c r="J84" s="34"/>
      <c r="K84" s="34">
        <f t="shared" si="9"/>
        <v>0</v>
      </c>
      <c r="L84" s="54"/>
      <c r="M84" s="34"/>
      <c r="N84" s="34"/>
      <c r="O84" s="34"/>
      <c r="P84" s="34" t="e">
        <f t="shared" si="2"/>
        <v>#DIV/0!</v>
      </c>
    </row>
    <row r="85" spans="1:16" ht="12.75" customHeight="1" hidden="1">
      <c r="A85" s="65"/>
      <c r="B85" s="66"/>
      <c r="C85" s="66"/>
      <c r="D85" s="66"/>
      <c r="E85" s="67"/>
      <c r="F85" s="33"/>
      <c r="G85" s="50"/>
      <c r="H85" s="33"/>
      <c r="I85" s="34"/>
      <c r="J85" s="34"/>
      <c r="K85" s="34">
        <f t="shared" si="9"/>
        <v>0</v>
      </c>
      <c r="L85" s="54"/>
      <c r="M85" s="34"/>
      <c r="N85" s="34"/>
      <c r="O85" s="34"/>
      <c r="P85" s="34" t="e">
        <f t="shared" si="2"/>
        <v>#DIV/0!</v>
      </c>
    </row>
    <row r="86" spans="1:16" ht="28.5" customHeight="1" hidden="1">
      <c r="A86" s="72" t="s">
        <v>62</v>
      </c>
      <c r="B86" s="73"/>
      <c r="C86" s="73"/>
      <c r="D86" s="73"/>
      <c r="E86" s="15"/>
      <c r="F86" s="33">
        <f>G86+H86+I86+J86</f>
        <v>0</v>
      </c>
      <c r="G86" s="50"/>
      <c r="H86" s="33"/>
      <c r="I86" s="34"/>
      <c r="J86" s="34"/>
      <c r="K86" s="34">
        <f t="shared" si="9"/>
        <v>0</v>
      </c>
      <c r="L86" s="54"/>
      <c r="M86" s="34"/>
      <c r="N86" s="34"/>
      <c r="O86" s="34"/>
      <c r="P86" s="34" t="e">
        <f t="shared" si="2"/>
        <v>#DIV/0!</v>
      </c>
    </row>
    <row r="87" spans="1:16" ht="22.5" customHeight="1" hidden="1">
      <c r="A87" s="65"/>
      <c r="B87" s="66"/>
      <c r="C87" s="66"/>
      <c r="D87" s="66"/>
      <c r="E87" s="67"/>
      <c r="F87" s="33">
        <f>G87+H87+I87+J87</f>
        <v>0</v>
      </c>
      <c r="G87" s="50"/>
      <c r="H87" s="33"/>
      <c r="I87" s="34"/>
      <c r="J87" s="34"/>
      <c r="K87" s="34">
        <f t="shared" si="9"/>
        <v>0</v>
      </c>
      <c r="L87" s="54"/>
      <c r="M87" s="34"/>
      <c r="N87" s="34"/>
      <c r="O87" s="34"/>
      <c r="P87" s="34" t="e">
        <f t="shared" si="2"/>
        <v>#DIV/0!</v>
      </c>
    </row>
    <row r="88" spans="1:16" ht="18" customHeight="1" hidden="1">
      <c r="A88" s="65"/>
      <c r="B88" s="66"/>
      <c r="C88" s="66"/>
      <c r="D88" s="66"/>
      <c r="E88" s="67"/>
      <c r="F88" s="33"/>
      <c r="G88" s="50"/>
      <c r="H88" s="33"/>
      <c r="I88" s="34"/>
      <c r="J88" s="34"/>
      <c r="K88" s="34">
        <f t="shared" si="9"/>
        <v>0</v>
      </c>
      <c r="L88" s="54"/>
      <c r="M88" s="34"/>
      <c r="N88" s="34"/>
      <c r="O88" s="34"/>
      <c r="P88" s="34" t="e">
        <f t="shared" si="2"/>
        <v>#DIV/0!</v>
      </c>
    </row>
    <row r="89" spans="1:16" ht="12.75" customHeight="1" hidden="1">
      <c r="A89" s="65"/>
      <c r="B89" s="66"/>
      <c r="C89" s="66"/>
      <c r="D89" s="66"/>
      <c r="E89" s="67"/>
      <c r="F89" s="33"/>
      <c r="G89" s="50"/>
      <c r="H89" s="33"/>
      <c r="I89" s="34"/>
      <c r="J89" s="34"/>
      <c r="K89" s="34">
        <f t="shared" si="9"/>
        <v>0</v>
      </c>
      <c r="L89" s="54"/>
      <c r="M89" s="34"/>
      <c r="N89" s="34"/>
      <c r="O89" s="34"/>
      <c r="P89" s="34" t="e">
        <f t="shared" si="2"/>
        <v>#DIV/0!</v>
      </c>
    </row>
    <row r="90" spans="1:16" ht="83.25" customHeight="1">
      <c r="A90" s="72" t="s">
        <v>35</v>
      </c>
      <c r="B90" s="73"/>
      <c r="C90" s="73"/>
      <c r="D90" s="73"/>
      <c r="E90" s="15"/>
      <c r="F90" s="42">
        <f>F91+F94</f>
        <v>92</v>
      </c>
      <c r="G90" s="42">
        <f>G91+G94</f>
        <v>92</v>
      </c>
      <c r="H90" s="33">
        <f>H91+H94</f>
        <v>0</v>
      </c>
      <c r="I90" s="33">
        <f>I91+I94</f>
        <v>0</v>
      </c>
      <c r="J90" s="33">
        <f>J91+J94</f>
        <v>0</v>
      </c>
      <c r="K90" s="34">
        <f t="shared" si="9"/>
        <v>92</v>
      </c>
      <c r="L90" s="42">
        <f>L91+L94</f>
        <v>92</v>
      </c>
      <c r="M90" s="34"/>
      <c r="N90" s="34"/>
      <c r="O90" s="34"/>
      <c r="P90" s="34">
        <f t="shared" si="2"/>
        <v>100</v>
      </c>
    </row>
    <row r="91" spans="1:16" ht="30" customHeight="1" hidden="1">
      <c r="A91" s="65" t="s">
        <v>60</v>
      </c>
      <c r="B91" s="66"/>
      <c r="C91" s="66"/>
      <c r="D91" s="66"/>
      <c r="E91" s="67"/>
      <c r="F91" s="42">
        <f>G91+H91+I91+J91</f>
        <v>0</v>
      </c>
      <c r="G91" s="37"/>
      <c r="H91" s="33"/>
      <c r="I91" s="34"/>
      <c r="J91" s="34"/>
      <c r="K91" s="34">
        <f t="shared" si="9"/>
        <v>0</v>
      </c>
      <c r="L91" s="42"/>
      <c r="M91" s="34"/>
      <c r="N91" s="34"/>
      <c r="O91" s="34"/>
      <c r="P91" s="34" t="e">
        <f t="shared" si="2"/>
        <v>#DIV/0!</v>
      </c>
    </row>
    <row r="92" spans="1:16" ht="18" customHeight="1" hidden="1">
      <c r="A92" s="65"/>
      <c r="B92" s="66"/>
      <c r="C92" s="66"/>
      <c r="D92" s="66"/>
      <c r="E92" s="67"/>
      <c r="F92" s="42"/>
      <c r="G92" s="37"/>
      <c r="H92" s="33"/>
      <c r="I92" s="34"/>
      <c r="J92" s="34"/>
      <c r="K92" s="34">
        <f t="shared" si="9"/>
        <v>0</v>
      </c>
      <c r="L92" s="42"/>
      <c r="M92" s="34"/>
      <c r="N92" s="34"/>
      <c r="O92" s="34"/>
      <c r="P92" s="34" t="e">
        <f t="shared" si="2"/>
        <v>#DIV/0!</v>
      </c>
    </row>
    <row r="93" spans="1:16" ht="12.75" customHeight="1" hidden="1">
      <c r="A93" s="65"/>
      <c r="B93" s="66"/>
      <c r="C93" s="66"/>
      <c r="D93" s="66"/>
      <c r="E93" s="67"/>
      <c r="F93" s="42"/>
      <c r="G93" s="37"/>
      <c r="H93" s="33"/>
      <c r="I93" s="34"/>
      <c r="J93" s="34"/>
      <c r="K93" s="34">
        <f t="shared" si="9"/>
        <v>0</v>
      </c>
      <c r="L93" s="42"/>
      <c r="M93" s="34"/>
      <c r="N93" s="34"/>
      <c r="O93" s="34"/>
      <c r="P93" s="34" t="e">
        <f t="shared" si="2"/>
        <v>#DIV/0!</v>
      </c>
    </row>
    <row r="94" spans="1:16" ht="30" customHeight="1">
      <c r="A94" s="72" t="s">
        <v>61</v>
      </c>
      <c r="B94" s="73"/>
      <c r="C94" s="73"/>
      <c r="D94" s="73"/>
      <c r="E94" s="15"/>
      <c r="F94" s="42">
        <f>G94+H94+I94+J94</f>
        <v>92</v>
      </c>
      <c r="G94" s="37">
        <v>92</v>
      </c>
      <c r="H94" s="33"/>
      <c r="I94" s="34"/>
      <c r="J94" s="34"/>
      <c r="K94" s="34">
        <f t="shared" si="9"/>
        <v>92</v>
      </c>
      <c r="L94" s="42">
        <v>92</v>
      </c>
      <c r="M94" s="34"/>
      <c r="N94" s="34"/>
      <c r="O94" s="34"/>
      <c r="P94" s="34">
        <f t="shared" si="2"/>
        <v>100</v>
      </c>
    </row>
    <row r="95" spans="1:16" ht="12.75" customHeight="1" hidden="1">
      <c r="A95" s="80"/>
      <c r="B95" s="81"/>
      <c r="C95" s="81"/>
      <c r="D95" s="81"/>
      <c r="E95" s="15"/>
      <c r="F95" s="33"/>
      <c r="G95" s="34"/>
      <c r="H95" s="43"/>
      <c r="I95" s="34"/>
      <c r="J95" s="34"/>
      <c r="K95" s="34"/>
      <c r="L95" s="33"/>
      <c r="M95" s="34"/>
      <c r="N95" s="34"/>
      <c r="O95" s="34"/>
      <c r="P95" s="34" t="e">
        <f t="shared" si="2"/>
        <v>#DIV/0!</v>
      </c>
    </row>
    <row r="96" spans="1:16" ht="80.25" customHeight="1">
      <c r="A96" s="72" t="s">
        <v>35</v>
      </c>
      <c r="B96" s="73"/>
      <c r="C96" s="73"/>
      <c r="D96" s="73"/>
      <c r="E96" s="15"/>
      <c r="F96" s="38">
        <f>F97</f>
        <v>146323.73</v>
      </c>
      <c r="G96" s="38"/>
      <c r="H96" s="38">
        <f>H97</f>
        <v>7316.23</v>
      </c>
      <c r="I96" s="38">
        <f>I97</f>
        <v>139007.5</v>
      </c>
      <c r="J96" s="34"/>
      <c r="K96" s="38">
        <f>K97</f>
        <v>92158.7</v>
      </c>
      <c r="L96" s="38">
        <f>L97</f>
        <v>0</v>
      </c>
      <c r="M96" s="38">
        <f>M97</f>
        <v>4607.9</v>
      </c>
      <c r="N96" s="38">
        <f>N97</f>
        <v>87550.8</v>
      </c>
      <c r="O96" s="38">
        <f>O97</f>
        <v>0</v>
      </c>
      <c r="P96" s="44">
        <f t="shared" si="2"/>
        <v>62.98274381059039</v>
      </c>
    </row>
    <row r="97" spans="1:16" ht="12.75" customHeight="1">
      <c r="A97" s="72" t="s">
        <v>43</v>
      </c>
      <c r="B97" s="73"/>
      <c r="C97" s="73"/>
      <c r="D97" s="73"/>
      <c r="E97" s="15"/>
      <c r="F97" s="39">
        <f>G97+H97+I97</f>
        <v>146323.73</v>
      </c>
      <c r="G97" s="40"/>
      <c r="H97" s="39">
        <v>7316.23</v>
      </c>
      <c r="I97" s="39">
        <f>99007.5+40000</f>
        <v>139007.5</v>
      </c>
      <c r="J97" s="34"/>
      <c r="K97" s="34">
        <f>M97+N97</f>
        <v>92158.7</v>
      </c>
      <c r="L97" s="33"/>
      <c r="M97" s="34">
        <v>4607.9</v>
      </c>
      <c r="N97" s="34">
        <v>87550.8</v>
      </c>
      <c r="O97" s="34"/>
      <c r="P97" s="37">
        <f t="shared" si="2"/>
        <v>62.98274381059039</v>
      </c>
    </row>
    <row r="98" spans="1:16" ht="26.25" customHeight="1">
      <c r="A98" s="70" t="s">
        <v>42</v>
      </c>
      <c r="B98" s="71"/>
      <c r="C98" s="71"/>
      <c r="D98" s="71"/>
      <c r="E98" s="15"/>
      <c r="F98" s="36">
        <f>F99+F102+F106+F103</f>
        <v>61805.26</v>
      </c>
      <c r="G98" s="36">
        <f>G99+G102+G106+G103</f>
        <v>21342.059999999998</v>
      </c>
      <c r="H98" s="36">
        <f>H99+H102+H106+H103</f>
        <v>10063.3</v>
      </c>
      <c r="I98" s="36">
        <f>I99+I102+I106+I103</f>
        <v>0</v>
      </c>
      <c r="J98" s="36">
        <f>J99+J102+J106+J103</f>
        <v>30399.9</v>
      </c>
      <c r="K98" s="36">
        <f>K99+K102+K106+K103</f>
        <v>55954.159999999996</v>
      </c>
      <c r="L98" s="36">
        <f>L99+L102+L106+L103</f>
        <v>21342.059999999998</v>
      </c>
      <c r="M98" s="36">
        <f>M99+M102+M106+M103</f>
        <v>10063.3</v>
      </c>
      <c r="N98" s="36">
        <f>N99+N102+N106+N103</f>
        <v>0</v>
      </c>
      <c r="O98" s="36">
        <f>O99+O102+O106+O103</f>
        <v>24548.8</v>
      </c>
      <c r="P98" s="44">
        <f t="shared" si="2"/>
        <v>90.53300641401718</v>
      </c>
    </row>
    <row r="99" spans="1:16" ht="43.5" customHeight="1">
      <c r="A99" s="72" t="s">
        <v>65</v>
      </c>
      <c r="B99" s="73"/>
      <c r="C99" s="73"/>
      <c r="D99" s="73"/>
      <c r="E99" s="15"/>
      <c r="F99" s="36">
        <f aca="true" t="shared" si="10" ref="F99:O100">F100</f>
        <v>49199.5</v>
      </c>
      <c r="G99" s="36">
        <f t="shared" si="10"/>
        <v>8736.3</v>
      </c>
      <c r="H99" s="36">
        <f t="shared" si="10"/>
        <v>10063.3</v>
      </c>
      <c r="I99" s="35">
        <f t="shared" si="10"/>
        <v>0</v>
      </c>
      <c r="J99" s="36">
        <f t="shared" si="10"/>
        <v>30399.9</v>
      </c>
      <c r="K99" s="36">
        <f t="shared" si="10"/>
        <v>43348.399999999994</v>
      </c>
      <c r="L99" s="36">
        <f t="shared" si="10"/>
        <v>8736.3</v>
      </c>
      <c r="M99" s="36">
        <f t="shared" si="10"/>
        <v>10063.3</v>
      </c>
      <c r="N99" s="36">
        <f t="shared" si="10"/>
        <v>0</v>
      </c>
      <c r="O99" s="36">
        <f t="shared" si="10"/>
        <v>24548.8</v>
      </c>
      <c r="P99" s="44">
        <f t="shared" si="2"/>
        <v>88.1073994654417</v>
      </c>
    </row>
    <row r="100" spans="1:16" ht="26.25" customHeight="1">
      <c r="A100" s="72" t="s">
        <v>68</v>
      </c>
      <c r="B100" s="73"/>
      <c r="C100" s="73"/>
      <c r="D100" s="73"/>
      <c r="E100" s="15"/>
      <c r="F100" s="36">
        <f>F101</f>
        <v>49199.5</v>
      </c>
      <c r="G100" s="36">
        <f t="shared" si="10"/>
        <v>8736.3</v>
      </c>
      <c r="H100" s="36">
        <f t="shared" si="10"/>
        <v>10063.3</v>
      </c>
      <c r="I100" s="36">
        <f t="shared" si="10"/>
        <v>0</v>
      </c>
      <c r="J100" s="36">
        <f t="shared" si="10"/>
        <v>30399.9</v>
      </c>
      <c r="K100" s="36">
        <f t="shared" si="10"/>
        <v>43348.399999999994</v>
      </c>
      <c r="L100" s="36">
        <f t="shared" si="10"/>
        <v>8736.3</v>
      </c>
      <c r="M100" s="36">
        <f t="shared" si="10"/>
        <v>10063.3</v>
      </c>
      <c r="N100" s="36">
        <f t="shared" si="10"/>
        <v>0</v>
      </c>
      <c r="O100" s="36">
        <f t="shared" si="10"/>
        <v>24548.8</v>
      </c>
      <c r="P100" s="44">
        <f aca="true" t="shared" si="11" ref="P100:P134">K100/F100*100</f>
        <v>88.1073994654417</v>
      </c>
    </row>
    <row r="101" spans="1:16" ht="26.25" customHeight="1">
      <c r="A101" s="72" t="s">
        <v>41</v>
      </c>
      <c r="B101" s="73"/>
      <c r="C101" s="73"/>
      <c r="D101" s="73"/>
      <c r="E101" s="15"/>
      <c r="F101" s="42">
        <f>G101+H101+J101</f>
        <v>49199.5</v>
      </c>
      <c r="G101" s="37">
        <v>8736.3</v>
      </c>
      <c r="H101" s="37">
        <v>10063.3</v>
      </c>
      <c r="I101" s="34"/>
      <c r="J101" s="37">
        <v>30399.9</v>
      </c>
      <c r="K101" s="34">
        <f>L101+M101+O101</f>
        <v>43348.399999999994</v>
      </c>
      <c r="L101" s="33">
        <v>8736.3</v>
      </c>
      <c r="M101" s="34">
        <v>10063.3</v>
      </c>
      <c r="N101" s="34"/>
      <c r="O101" s="34">
        <v>24548.8</v>
      </c>
      <c r="P101" s="37">
        <f t="shared" si="11"/>
        <v>88.1073994654417</v>
      </c>
    </row>
    <row r="102" spans="1:16" ht="26.25" customHeight="1">
      <c r="A102" s="65" t="s">
        <v>64</v>
      </c>
      <c r="B102" s="66"/>
      <c r="C102" s="66"/>
      <c r="D102" s="66"/>
      <c r="E102" s="67"/>
      <c r="F102" s="36">
        <f>G102+H102+I102+J102</f>
        <v>3655.26</v>
      </c>
      <c r="G102" s="44">
        <v>3655.26</v>
      </c>
      <c r="H102" s="45"/>
      <c r="I102" s="45"/>
      <c r="J102" s="45"/>
      <c r="K102" s="44">
        <f>L102+M102+O102</f>
        <v>3655.26</v>
      </c>
      <c r="L102" s="36">
        <v>3655.26</v>
      </c>
      <c r="M102" s="45"/>
      <c r="N102" s="45"/>
      <c r="O102" s="45"/>
      <c r="P102" s="45">
        <f t="shared" si="11"/>
        <v>100</v>
      </c>
    </row>
    <row r="103" spans="1:16" ht="55.5" customHeight="1">
      <c r="A103" s="72" t="s">
        <v>66</v>
      </c>
      <c r="B103" s="73"/>
      <c r="C103" s="73"/>
      <c r="D103" s="73"/>
      <c r="E103" s="15"/>
      <c r="F103" s="12">
        <f aca="true" t="shared" si="12" ref="F103:O103">F104</f>
        <v>100</v>
      </c>
      <c r="G103" s="12">
        <f t="shared" si="12"/>
        <v>100</v>
      </c>
      <c r="H103" s="12">
        <f t="shared" si="12"/>
        <v>0</v>
      </c>
      <c r="I103" s="12">
        <f t="shared" si="12"/>
        <v>0</v>
      </c>
      <c r="J103" s="12">
        <f t="shared" si="12"/>
        <v>0</v>
      </c>
      <c r="K103" s="12">
        <f t="shared" si="12"/>
        <v>100</v>
      </c>
      <c r="L103" s="12">
        <f t="shared" si="12"/>
        <v>100</v>
      </c>
      <c r="M103" s="12">
        <f t="shared" si="12"/>
        <v>0</v>
      </c>
      <c r="N103" s="12">
        <f t="shared" si="12"/>
        <v>0</v>
      </c>
      <c r="O103" s="12">
        <f t="shared" si="12"/>
        <v>0</v>
      </c>
      <c r="P103" s="45">
        <f t="shared" si="11"/>
        <v>100</v>
      </c>
    </row>
    <row r="104" spans="1:16" ht="43.5" customHeight="1">
      <c r="A104" s="72" t="s">
        <v>67</v>
      </c>
      <c r="B104" s="73"/>
      <c r="C104" s="73"/>
      <c r="D104" s="73"/>
      <c r="E104" s="15"/>
      <c r="F104" s="12">
        <f>F105</f>
        <v>100</v>
      </c>
      <c r="G104" s="12">
        <f>G105</f>
        <v>100</v>
      </c>
      <c r="H104" s="12">
        <f>H105</f>
        <v>0</v>
      </c>
      <c r="I104" s="12">
        <f>I106+I110+I115+I121+I143+I164</f>
        <v>0</v>
      </c>
      <c r="J104" s="12">
        <f>J106+J110+J115+J121+J143+J164</f>
        <v>0</v>
      </c>
      <c r="K104" s="12">
        <f>K105</f>
        <v>100</v>
      </c>
      <c r="L104" s="12">
        <f>L105</f>
        <v>100</v>
      </c>
      <c r="M104" s="12">
        <f>M105</f>
        <v>0</v>
      </c>
      <c r="N104" s="12">
        <f>N105</f>
        <v>0</v>
      </c>
      <c r="O104" s="12">
        <f>O105</f>
        <v>0</v>
      </c>
      <c r="P104" s="45">
        <f t="shared" si="11"/>
        <v>100</v>
      </c>
    </row>
    <row r="105" spans="1:16" ht="26.25" customHeight="1">
      <c r="A105" s="72" t="s">
        <v>47</v>
      </c>
      <c r="B105" s="73"/>
      <c r="C105" s="73"/>
      <c r="D105" s="73"/>
      <c r="E105" s="15"/>
      <c r="F105" s="42">
        <f>G105+H105+I105</f>
        <v>100</v>
      </c>
      <c r="G105" s="37">
        <f>100</f>
        <v>100</v>
      </c>
      <c r="H105" s="37"/>
      <c r="I105" s="34"/>
      <c r="J105" s="34"/>
      <c r="K105" s="34">
        <f>L105+M105+O105</f>
        <v>100</v>
      </c>
      <c r="L105" s="33">
        <v>100</v>
      </c>
      <c r="M105" s="34"/>
      <c r="N105" s="34"/>
      <c r="O105" s="34"/>
      <c r="P105" s="34">
        <f t="shared" si="11"/>
        <v>100</v>
      </c>
    </row>
    <row r="106" spans="1:16" ht="41.25" customHeight="1">
      <c r="A106" s="72" t="s">
        <v>85</v>
      </c>
      <c r="B106" s="73"/>
      <c r="C106" s="73"/>
      <c r="D106" s="73"/>
      <c r="E106" s="15"/>
      <c r="F106" s="36">
        <f aca="true" t="shared" si="13" ref="F106:O106">F107</f>
        <v>8850.5</v>
      </c>
      <c r="G106" s="36">
        <f t="shared" si="13"/>
        <v>8850.5</v>
      </c>
      <c r="H106" s="36">
        <f t="shared" si="13"/>
        <v>0</v>
      </c>
      <c r="I106" s="36">
        <f t="shared" si="13"/>
        <v>0</v>
      </c>
      <c r="J106" s="36">
        <f t="shared" si="13"/>
        <v>0</v>
      </c>
      <c r="K106" s="36">
        <f t="shared" si="13"/>
        <v>8850.5</v>
      </c>
      <c r="L106" s="36">
        <f t="shared" si="13"/>
        <v>8850.5</v>
      </c>
      <c r="M106" s="36">
        <f t="shared" si="13"/>
        <v>0</v>
      </c>
      <c r="N106" s="36">
        <f t="shared" si="13"/>
        <v>0</v>
      </c>
      <c r="O106" s="36">
        <f t="shared" si="13"/>
        <v>0</v>
      </c>
      <c r="P106" s="45">
        <f t="shared" si="11"/>
        <v>100</v>
      </c>
    </row>
    <row r="107" spans="1:16" ht="26.25" customHeight="1">
      <c r="A107" s="65" t="s">
        <v>77</v>
      </c>
      <c r="B107" s="66"/>
      <c r="C107" s="66"/>
      <c r="D107" s="66"/>
      <c r="E107" s="67"/>
      <c r="F107" s="30">
        <f>G107+H107+I107+J107</f>
        <v>8850.5</v>
      </c>
      <c r="G107" s="27">
        <v>8850.5</v>
      </c>
      <c r="H107" s="26"/>
      <c r="I107" s="26"/>
      <c r="J107" s="26"/>
      <c r="K107" s="34">
        <f>L107+M107+N107+O107</f>
        <v>8850.5</v>
      </c>
      <c r="L107" s="33">
        <v>8850.5</v>
      </c>
      <c r="M107" s="34"/>
      <c r="N107" s="34"/>
      <c r="O107" s="34"/>
      <c r="P107" s="34">
        <f t="shared" si="11"/>
        <v>100</v>
      </c>
    </row>
    <row r="108" spans="1:16" ht="12.75" customHeight="1" hidden="1">
      <c r="A108" s="65"/>
      <c r="B108" s="66"/>
      <c r="C108" s="66"/>
      <c r="D108" s="66"/>
      <c r="E108" s="67"/>
      <c r="F108" s="25"/>
      <c r="G108" s="26"/>
      <c r="H108" s="26"/>
      <c r="I108" s="26"/>
      <c r="J108" s="26"/>
      <c r="K108" s="34"/>
      <c r="L108" s="33"/>
      <c r="M108" s="34"/>
      <c r="N108" s="34"/>
      <c r="O108" s="34"/>
      <c r="P108" s="34" t="e">
        <f t="shared" si="11"/>
        <v>#DIV/0!</v>
      </c>
    </row>
    <row r="109" spans="1:16" ht="27" customHeight="1">
      <c r="A109" s="70" t="s">
        <v>87</v>
      </c>
      <c r="B109" s="71"/>
      <c r="C109" s="71"/>
      <c r="D109" s="71"/>
      <c r="E109" s="15"/>
      <c r="F109" s="24">
        <f>F110</f>
        <v>20000</v>
      </c>
      <c r="G109" s="24">
        <f>G110</f>
        <v>0</v>
      </c>
      <c r="H109" s="24">
        <f>H110</f>
        <v>20000</v>
      </c>
      <c r="I109" s="24">
        <f>I110</f>
        <v>0</v>
      </c>
      <c r="J109" s="24">
        <f aca="true" t="shared" si="14" ref="J109:O109">J116</f>
        <v>0</v>
      </c>
      <c r="K109" s="24">
        <f t="shared" si="14"/>
        <v>0</v>
      </c>
      <c r="L109" s="24">
        <f t="shared" si="14"/>
        <v>0</v>
      </c>
      <c r="M109" s="24">
        <f t="shared" si="14"/>
        <v>0</v>
      </c>
      <c r="N109" s="24">
        <f t="shared" si="14"/>
        <v>0</v>
      </c>
      <c r="O109" s="24">
        <f t="shared" si="14"/>
        <v>0</v>
      </c>
      <c r="P109" s="45">
        <f t="shared" si="11"/>
        <v>0</v>
      </c>
    </row>
    <row r="110" spans="1:16" ht="26.25" customHeight="1">
      <c r="A110" s="72" t="s">
        <v>86</v>
      </c>
      <c r="B110" s="73"/>
      <c r="C110" s="73"/>
      <c r="D110" s="73"/>
      <c r="E110" s="15"/>
      <c r="F110" s="30">
        <f>G110+H110+I110+J110</f>
        <v>20000</v>
      </c>
      <c r="G110" s="31"/>
      <c r="H110" s="31">
        <v>20000</v>
      </c>
      <c r="I110" s="31"/>
      <c r="J110" s="31"/>
      <c r="K110" s="34"/>
      <c r="L110" s="33"/>
      <c r="M110" s="34"/>
      <c r="N110" s="34"/>
      <c r="O110" s="34"/>
      <c r="P110" s="34">
        <f t="shared" si="11"/>
        <v>0</v>
      </c>
    </row>
    <row r="111" spans="1:16" ht="12.75" customHeight="1" hidden="1">
      <c r="A111" s="13"/>
      <c r="B111" s="14"/>
      <c r="C111" s="14"/>
      <c r="D111" s="14"/>
      <c r="E111" s="15"/>
      <c r="F111" s="24"/>
      <c r="G111" s="31"/>
      <c r="H111" s="31"/>
      <c r="I111" s="31"/>
      <c r="J111" s="31"/>
      <c r="K111" s="34"/>
      <c r="L111" s="33"/>
      <c r="M111" s="34"/>
      <c r="N111" s="34"/>
      <c r="O111" s="34"/>
      <c r="P111" s="34" t="e">
        <f t="shared" si="11"/>
        <v>#DIV/0!</v>
      </c>
    </row>
    <row r="112" spans="1:16" ht="12.75" customHeight="1" hidden="1">
      <c r="A112" s="13"/>
      <c r="B112" s="14"/>
      <c r="C112" s="14"/>
      <c r="D112" s="14"/>
      <c r="E112" s="15"/>
      <c r="F112" s="24"/>
      <c r="G112" s="31"/>
      <c r="H112" s="31"/>
      <c r="I112" s="31"/>
      <c r="J112" s="31"/>
      <c r="K112" s="34"/>
      <c r="L112" s="33"/>
      <c r="M112" s="34"/>
      <c r="N112" s="34"/>
      <c r="O112" s="34"/>
      <c r="P112" s="34" t="e">
        <f t="shared" si="11"/>
        <v>#DIV/0!</v>
      </c>
    </row>
    <row r="113" spans="1:16" ht="12.75" customHeight="1" hidden="1">
      <c r="A113" s="13"/>
      <c r="B113" s="14"/>
      <c r="C113" s="14"/>
      <c r="D113" s="14"/>
      <c r="E113" s="15"/>
      <c r="F113" s="24"/>
      <c r="G113" s="31"/>
      <c r="H113" s="31"/>
      <c r="I113" s="31"/>
      <c r="J113" s="31"/>
      <c r="K113" s="34"/>
      <c r="L113" s="33"/>
      <c r="M113" s="34"/>
      <c r="N113" s="34"/>
      <c r="O113" s="34"/>
      <c r="P113" s="34" t="e">
        <f t="shared" si="11"/>
        <v>#DIV/0!</v>
      </c>
    </row>
    <row r="114" spans="1:16" ht="12.75" customHeight="1" hidden="1">
      <c r="A114" s="13"/>
      <c r="B114" s="14"/>
      <c r="C114" s="14"/>
      <c r="D114" s="14"/>
      <c r="E114" s="15"/>
      <c r="F114" s="24"/>
      <c r="G114" s="31"/>
      <c r="H114" s="31"/>
      <c r="I114" s="31"/>
      <c r="J114" s="31"/>
      <c r="K114" s="34"/>
      <c r="L114" s="33"/>
      <c r="M114" s="34"/>
      <c r="N114" s="34"/>
      <c r="O114" s="34"/>
      <c r="P114" s="34" t="e">
        <f t="shared" si="11"/>
        <v>#DIV/0!</v>
      </c>
    </row>
    <row r="115" spans="1:16" ht="12.75" customHeight="1" hidden="1">
      <c r="A115" s="13"/>
      <c r="B115" s="14"/>
      <c r="C115" s="14"/>
      <c r="D115" s="14"/>
      <c r="E115" s="15"/>
      <c r="F115" s="24"/>
      <c r="G115" s="31"/>
      <c r="H115" s="31"/>
      <c r="I115" s="31"/>
      <c r="J115" s="31"/>
      <c r="K115" s="34"/>
      <c r="L115" s="33"/>
      <c r="M115" s="34"/>
      <c r="N115" s="34"/>
      <c r="O115" s="34"/>
      <c r="P115" s="34" t="e">
        <f t="shared" si="11"/>
        <v>#DIV/0!</v>
      </c>
    </row>
    <row r="116" spans="1:16" ht="26.25" customHeight="1" hidden="1">
      <c r="A116" s="70" t="s">
        <v>65</v>
      </c>
      <c r="B116" s="71"/>
      <c r="C116" s="71"/>
      <c r="D116" s="71"/>
      <c r="E116" s="28"/>
      <c r="F116" s="24">
        <f>F117</f>
        <v>0</v>
      </c>
      <c r="G116" s="24">
        <f>G117</f>
        <v>0</v>
      </c>
      <c r="H116" s="29">
        <f>H117</f>
        <v>0</v>
      </c>
      <c r="I116" s="24">
        <f>I117</f>
        <v>0</v>
      </c>
      <c r="J116" s="24">
        <f>J117</f>
        <v>0</v>
      </c>
      <c r="K116" s="34"/>
      <c r="L116" s="33"/>
      <c r="M116" s="34"/>
      <c r="N116" s="34"/>
      <c r="O116" s="34"/>
      <c r="P116" s="34" t="e">
        <f t="shared" si="11"/>
        <v>#DIV/0!</v>
      </c>
    </row>
    <row r="117" spans="1:16" ht="29.25" customHeight="1" hidden="1">
      <c r="A117" s="74" t="s">
        <v>68</v>
      </c>
      <c r="B117" s="75"/>
      <c r="C117" s="75"/>
      <c r="D117" s="75"/>
      <c r="E117" s="76"/>
      <c r="F117" s="24">
        <f>F120</f>
        <v>0</v>
      </c>
      <c r="G117" s="24">
        <f>G120</f>
        <v>0</v>
      </c>
      <c r="H117" s="24">
        <f>H120</f>
        <v>0</v>
      </c>
      <c r="I117" s="24">
        <f>I120</f>
        <v>0</v>
      </c>
      <c r="J117" s="24">
        <f>J120</f>
        <v>0</v>
      </c>
      <c r="K117" s="34"/>
      <c r="L117" s="33"/>
      <c r="M117" s="34"/>
      <c r="N117" s="34"/>
      <c r="O117" s="34"/>
      <c r="P117" s="34" t="e">
        <f t="shared" si="11"/>
        <v>#DIV/0!</v>
      </c>
    </row>
    <row r="118" spans="1:16" ht="18" customHeight="1" hidden="1">
      <c r="A118" s="65"/>
      <c r="B118" s="66"/>
      <c r="C118" s="66"/>
      <c r="D118" s="66"/>
      <c r="E118" s="67"/>
      <c r="F118" s="25"/>
      <c r="G118" s="26"/>
      <c r="H118" s="26"/>
      <c r="I118" s="26"/>
      <c r="J118" s="26"/>
      <c r="K118" s="34"/>
      <c r="L118" s="33"/>
      <c r="M118" s="34"/>
      <c r="N118" s="34"/>
      <c r="O118" s="34"/>
      <c r="P118" s="34" t="e">
        <f t="shared" si="11"/>
        <v>#DIV/0!</v>
      </c>
    </row>
    <row r="119" spans="1:16" ht="12.75" customHeight="1" hidden="1">
      <c r="A119" s="65"/>
      <c r="B119" s="66"/>
      <c r="C119" s="66"/>
      <c r="D119" s="66"/>
      <c r="E119" s="67"/>
      <c r="F119" s="25"/>
      <c r="G119" s="26"/>
      <c r="H119" s="26"/>
      <c r="I119" s="26"/>
      <c r="J119" s="26"/>
      <c r="K119" s="34"/>
      <c r="L119" s="33"/>
      <c r="M119" s="34"/>
      <c r="N119" s="34"/>
      <c r="O119" s="34"/>
      <c r="P119" s="34" t="e">
        <f t="shared" si="11"/>
        <v>#DIV/0!</v>
      </c>
    </row>
    <row r="120" spans="1:16" ht="28.5" customHeight="1" hidden="1">
      <c r="A120" s="72" t="s">
        <v>41</v>
      </c>
      <c r="B120" s="73"/>
      <c r="C120" s="73"/>
      <c r="D120" s="73"/>
      <c r="E120" s="15"/>
      <c r="F120" s="25">
        <f>G120+H120+I120+J120</f>
        <v>0</v>
      </c>
      <c r="G120" s="26"/>
      <c r="H120" s="26"/>
      <c r="I120" s="26"/>
      <c r="J120" s="26"/>
      <c r="K120" s="34"/>
      <c r="L120" s="33"/>
      <c r="M120" s="34"/>
      <c r="N120" s="34"/>
      <c r="O120" s="34"/>
      <c r="P120" s="34" t="e">
        <f t="shared" si="11"/>
        <v>#DIV/0!</v>
      </c>
    </row>
    <row r="121" spans="1:16" ht="12.75" customHeight="1" hidden="1">
      <c r="A121" s="13"/>
      <c r="B121" s="14"/>
      <c r="C121" s="14"/>
      <c r="D121" s="14"/>
      <c r="E121" s="15"/>
      <c r="F121" s="25"/>
      <c r="G121" s="26"/>
      <c r="H121" s="26"/>
      <c r="I121" s="26"/>
      <c r="J121" s="26"/>
      <c r="K121" s="34"/>
      <c r="L121" s="33"/>
      <c r="M121" s="34"/>
      <c r="N121" s="34"/>
      <c r="O121" s="34"/>
      <c r="P121" s="34" t="e">
        <f t="shared" si="11"/>
        <v>#DIV/0!</v>
      </c>
    </row>
    <row r="122" spans="1:16" ht="12.75" customHeight="1" hidden="1">
      <c r="A122" s="13"/>
      <c r="B122" s="14"/>
      <c r="C122" s="14"/>
      <c r="D122" s="14"/>
      <c r="E122" s="15"/>
      <c r="F122" s="25"/>
      <c r="G122" s="26"/>
      <c r="H122" s="26"/>
      <c r="I122" s="26"/>
      <c r="J122" s="26"/>
      <c r="K122" s="34"/>
      <c r="L122" s="33"/>
      <c r="M122" s="34"/>
      <c r="N122" s="34"/>
      <c r="O122" s="34"/>
      <c r="P122" s="34" t="e">
        <f t="shared" si="11"/>
        <v>#DIV/0!</v>
      </c>
    </row>
    <row r="123" spans="1:16" ht="12.75" customHeight="1" hidden="1">
      <c r="A123" s="13"/>
      <c r="B123" s="14"/>
      <c r="C123" s="14"/>
      <c r="D123" s="14"/>
      <c r="E123" s="15"/>
      <c r="F123" s="25"/>
      <c r="G123" s="26"/>
      <c r="H123" s="26"/>
      <c r="I123" s="26"/>
      <c r="J123" s="26"/>
      <c r="K123" s="34"/>
      <c r="L123" s="33"/>
      <c r="M123" s="34"/>
      <c r="N123" s="34"/>
      <c r="O123" s="34"/>
      <c r="P123" s="34" t="e">
        <f t="shared" si="11"/>
        <v>#DIV/0!</v>
      </c>
    </row>
    <row r="124" spans="1:16" ht="12.75" customHeight="1" hidden="1">
      <c r="A124" s="13"/>
      <c r="B124" s="14"/>
      <c r="C124" s="14"/>
      <c r="D124" s="14"/>
      <c r="E124" s="15"/>
      <c r="F124" s="25"/>
      <c r="G124" s="26"/>
      <c r="H124" s="26"/>
      <c r="I124" s="26"/>
      <c r="J124" s="26"/>
      <c r="K124" s="34"/>
      <c r="L124" s="33"/>
      <c r="M124" s="34"/>
      <c r="N124" s="34"/>
      <c r="O124" s="34"/>
      <c r="P124" s="34" t="e">
        <f t="shared" si="11"/>
        <v>#DIV/0!</v>
      </c>
    </row>
    <row r="125" spans="1:16" ht="12.75" customHeight="1" hidden="1">
      <c r="A125" s="13"/>
      <c r="B125" s="14"/>
      <c r="C125" s="14"/>
      <c r="D125" s="14"/>
      <c r="E125" s="15"/>
      <c r="F125" s="25"/>
      <c r="G125" s="26"/>
      <c r="H125" s="26"/>
      <c r="I125" s="26"/>
      <c r="J125" s="26"/>
      <c r="K125" s="34"/>
      <c r="L125" s="33"/>
      <c r="M125" s="34"/>
      <c r="N125" s="34"/>
      <c r="O125" s="34"/>
      <c r="P125" s="34" t="e">
        <f t="shared" si="11"/>
        <v>#DIV/0!</v>
      </c>
    </row>
    <row r="126" spans="1:16" ht="12.75" customHeight="1" hidden="1">
      <c r="A126" s="13"/>
      <c r="B126" s="14"/>
      <c r="C126" s="14"/>
      <c r="D126" s="14"/>
      <c r="E126" s="15"/>
      <c r="F126" s="25"/>
      <c r="G126" s="26"/>
      <c r="H126" s="26"/>
      <c r="I126" s="26"/>
      <c r="J126" s="26"/>
      <c r="K126" s="34"/>
      <c r="L126" s="33"/>
      <c r="M126" s="34"/>
      <c r="N126" s="34"/>
      <c r="O126" s="34"/>
      <c r="P126" s="34" t="e">
        <f t="shared" si="11"/>
        <v>#DIV/0!</v>
      </c>
    </row>
    <row r="127" spans="1:16" ht="31.5" customHeight="1" hidden="1">
      <c r="A127" s="72"/>
      <c r="B127" s="73"/>
      <c r="C127" s="73"/>
      <c r="D127" s="73"/>
      <c r="E127" s="15"/>
      <c r="F127" s="25"/>
      <c r="G127" s="26"/>
      <c r="H127" s="26"/>
      <c r="I127" s="26"/>
      <c r="J127" s="26"/>
      <c r="K127" s="34"/>
      <c r="L127" s="33"/>
      <c r="M127" s="34"/>
      <c r="N127" s="34"/>
      <c r="O127" s="34"/>
      <c r="P127" s="34" t="e">
        <f t="shared" si="11"/>
        <v>#DIV/0!</v>
      </c>
    </row>
    <row r="128" spans="1:16" ht="26.25" customHeight="1" hidden="1">
      <c r="A128" s="65"/>
      <c r="B128" s="66"/>
      <c r="C128" s="66"/>
      <c r="D128" s="66"/>
      <c r="E128" s="67"/>
      <c r="F128" s="25"/>
      <c r="G128" s="26"/>
      <c r="H128" s="26"/>
      <c r="I128" s="26"/>
      <c r="J128" s="26"/>
      <c r="K128" s="34"/>
      <c r="L128" s="33"/>
      <c r="M128" s="34"/>
      <c r="N128" s="34"/>
      <c r="O128" s="34"/>
      <c r="P128" s="34" t="e">
        <f t="shared" si="11"/>
        <v>#DIV/0!</v>
      </c>
    </row>
    <row r="129" spans="1:16" ht="26.25" customHeight="1" hidden="1">
      <c r="A129" s="83" t="s">
        <v>1</v>
      </c>
      <c r="B129" s="84"/>
      <c r="C129" s="84"/>
      <c r="D129" s="84"/>
      <c r="E129" s="85"/>
      <c r="F129" s="24"/>
      <c r="G129" s="26"/>
      <c r="H129" s="26"/>
      <c r="I129" s="26"/>
      <c r="J129" s="26"/>
      <c r="K129" s="34"/>
      <c r="L129" s="33"/>
      <c r="M129" s="34"/>
      <c r="N129" s="34"/>
      <c r="O129" s="34"/>
      <c r="P129" s="34" t="e">
        <f t="shared" si="11"/>
        <v>#DIV/0!</v>
      </c>
    </row>
    <row r="130" spans="1:16" ht="18" customHeight="1" hidden="1">
      <c r="A130" s="65" t="s">
        <v>3</v>
      </c>
      <c r="B130" s="66"/>
      <c r="C130" s="66"/>
      <c r="D130" s="66"/>
      <c r="E130" s="67"/>
      <c r="F130" s="25"/>
      <c r="G130" s="26"/>
      <c r="H130" s="26"/>
      <c r="I130" s="26"/>
      <c r="J130" s="26"/>
      <c r="K130" s="34"/>
      <c r="L130" s="33"/>
      <c r="M130" s="34"/>
      <c r="N130" s="34"/>
      <c r="O130" s="34"/>
      <c r="P130" s="34" t="e">
        <f t="shared" si="11"/>
        <v>#DIV/0!</v>
      </c>
    </row>
    <row r="131" spans="1:16" ht="26.25" customHeight="1" hidden="1">
      <c r="A131" s="65" t="s">
        <v>4</v>
      </c>
      <c r="B131" s="66"/>
      <c r="C131" s="66"/>
      <c r="D131" s="66"/>
      <c r="E131" s="67"/>
      <c r="F131" s="25"/>
      <c r="G131" s="26"/>
      <c r="H131" s="26"/>
      <c r="I131" s="26"/>
      <c r="J131" s="26"/>
      <c r="K131" s="34"/>
      <c r="L131" s="33"/>
      <c r="M131" s="34"/>
      <c r="N131" s="34"/>
      <c r="O131" s="34"/>
      <c r="P131" s="34" t="e">
        <f t="shared" si="11"/>
        <v>#DIV/0!</v>
      </c>
    </row>
    <row r="132" spans="1:16" ht="24.75" customHeight="1" hidden="1">
      <c r="A132" s="65" t="s">
        <v>5</v>
      </c>
      <c r="B132" s="66"/>
      <c r="C132" s="66"/>
      <c r="D132" s="66"/>
      <c r="E132" s="67"/>
      <c r="F132" s="25"/>
      <c r="G132" s="26"/>
      <c r="H132" s="26"/>
      <c r="I132" s="26"/>
      <c r="J132" s="26"/>
      <c r="K132" s="34"/>
      <c r="L132" s="33"/>
      <c r="M132" s="34"/>
      <c r="N132" s="34"/>
      <c r="O132" s="34"/>
      <c r="P132" s="34" t="e">
        <f t="shared" si="11"/>
        <v>#DIV/0!</v>
      </c>
    </row>
    <row r="133" spans="1:16" ht="24.75" customHeight="1" hidden="1">
      <c r="A133" s="65" t="s">
        <v>2</v>
      </c>
      <c r="B133" s="66"/>
      <c r="C133" s="66"/>
      <c r="D133" s="66"/>
      <c r="E133" s="67"/>
      <c r="F133" s="25"/>
      <c r="G133" s="26"/>
      <c r="H133" s="26"/>
      <c r="I133" s="26"/>
      <c r="J133" s="26"/>
      <c r="K133" s="34"/>
      <c r="L133" s="33"/>
      <c r="M133" s="34"/>
      <c r="N133" s="34"/>
      <c r="O133" s="34"/>
      <c r="P133" s="34" t="e">
        <f t="shared" si="11"/>
        <v>#DIV/0!</v>
      </c>
    </row>
    <row r="134" spans="1:16" ht="12.75">
      <c r="A134" s="82" t="s">
        <v>0</v>
      </c>
      <c r="B134" s="82"/>
      <c r="C134" s="82"/>
      <c r="D134" s="82"/>
      <c r="E134" s="82"/>
      <c r="F134" s="32">
        <f>F109+F98+F9</f>
        <v>346713.53800000006</v>
      </c>
      <c r="G134" s="32">
        <f>G109+G98+G9</f>
        <v>55453.96028</v>
      </c>
      <c r="H134" s="32">
        <v>121852.1</v>
      </c>
      <c r="I134" s="32">
        <f aca="true" t="shared" si="15" ref="I134:O134">I109+I98+I9</f>
        <v>139007.5</v>
      </c>
      <c r="J134" s="32">
        <f t="shared" si="15"/>
        <v>30399.9</v>
      </c>
      <c r="K134" s="32">
        <f t="shared" si="15"/>
        <v>266697.408</v>
      </c>
      <c r="L134" s="32">
        <f t="shared" si="15"/>
        <v>55453.96028</v>
      </c>
      <c r="M134" s="32">
        <f t="shared" si="15"/>
        <v>99143.84771999999</v>
      </c>
      <c r="N134" s="32">
        <f t="shared" si="15"/>
        <v>87550.8</v>
      </c>
      <c r="O134" s="32">
        <f t="shared" si="15"/>
        <v>24548.8</v>
      </c>
      <c r="P134" s="44">
        <f t="shared" si="11"/>
        <v>76.92154437880644</v>
      </c>
    </row>
    <row r="135" spans="1:6" ht="15.75">
      <c r="A135" s="8"/>
      <c r="F135" s="4"/>
    </row>
    <row r="136" ht="15.75">
      <c r="F136" s="5"/>
    </row>
  </sheetData>
  <sheetProtection/>
  <mergeCells count="122">
    <mergeCell ref="A5:P5"/>
    <mergeCell ref="K7:K8"/>
    <mergeCell ref="L7:O7"/>
    <mergeCell ref="P7:P8"/>
    <mergeCell ref="A130:E130"/>
    <mergeCell ref="A131:E131"/>
    <mergeCell ref="A107:E107"/>
    <mergeCell ref="A108:E108"/>
    <mergeCell ref="A109:D109"/>
    <mergeCell ref="A110:D110"/>
    <mergeCell ref="A132:E132"/>
    <mergeCell ref="A133:E133"/>
    <mergeCell ref="A134:E134"/>
    <mergeCell ref="A118:E118"/>
    <mergeCell ref="A119:E119"/>
    <mergeCell ref="A120:D120"/>
    <mergeCell ref="A127:D127"/>
    <mergeCell ref="A128:E128"/>
    <mergeCell ref="A129:E129"/>
    <mergeCell ref="A117:E117"/>
    <mergeCell ref="A101:D101"/>
    <mergeCell ref="A102:E102"/>
    <mergeCell ref="A103:D103"/>
    <mergeCell ref="A104:D104"/>
    <mergeCell ref="A105:D105"/>
    <mergeCell ref="A106:D106"/>
    <mergeCell ref="A96:D96"/>
    <mergeCell ref="A97:D97"/>
    <mergeCell ref="A98:D98"/>
    <mergeCell ref="A99:D99"/>
    <mergeCell ref="A100:D100"/>
    <mergeCell ref="A116:D116"/>
    <mergeCell ref="A90:D90"/>
    <mergeCell ref="A91:E91"/>
    <mergeCell ref="A92:E92"/>
    <mergeCell ref="A93:E93"/>
    <mergeCell ref="A94:D94"/>
    <mergeCell ref="A95:D95"/>
    <mergeCell ref="A84:E84"/>
    <mergeCell ref="A85:E85"/>
    <mergeCell ref="A86:D86"/>
    <mergeCell ref="A87:E87"/>
    <mergeCell ref="A88:E88"/>
    <mergeCell ref="A89:E89"/>
    <mergeCell ref="A78:D78"/>
    <mergeCell ref="A79:E79"/>
    <mergeCell ref="A80:E80"/>
    <mergeCell ref="A81:E81"/>
    <mergeCell ref="A82:D82"/>
    <mergeCell ref="A83:E83"/>
    <mergeCell ref="A72:E72"/>
    <mergeCell ref="A73:D73"/>
    <mergeCell ref="A74:D74"/>
    <mergeCell ref="A75:E75"/>
    <mergeCell ref="A76:E76"/>
    <mergeCell ref="A77:E77"/>
    <mergeCell ref="A66:E66"/>
    <mergeCell ref="A67:E67"/>
    <mergeCell ref="A68:D68"/>
    <mergeCell ref="A69:D69"/>
    <mergeCell ref="A70:E70"/>
    <mergeCell ref="A71:E71"/>
    <mergeCell ref="A60:D60"/>
    <mergeCell ref="A61:E61"/>
    <mergeCell ref="A62:E62"/>
    <mergeCell ref="A63:E63"/>
    <mergeCell ref="A64:D64"/>
    <mergeCell ref="A65:E65"/>
    <mergeCell ref="A54:E54"/>
    <mergeCell ref="A55:E55"/>
    <mergeCell ref="A56:D56"/>
    <mergeCell ref="A57:E57"/>
    <mergeCell ref="A58:E58"/>
    <mergeCell ref="A59:E59"/>
    <mergeCell ref="A48:E48"/>
    <mergeCell ref="A49:E49"/>
    <mergeCell ref="A50:E50"/>
    <mergeCell ref="A51:D51"/>
    <mergeCell ref="A52:D52"/>
    <mergeCell ref="A53:E53"/>
    <mergeCell ref="A42:D42"/>
    <mergeCell ref="A43:D43"/>
    <mergeCell ref="A44:D44"/>
    <mergeCell ref="A45:D45"/>
    <mergeCell ref="A46:D46"/>
    <mergeCell ref="A47:D47"/>
    <mergeCell ref="A36:D36"/>
    <mergeCell ref="A37:D37"/>
    <mergeCell ref="A38:D38"/>
    <mergeCell ref="A39:D39"/>
    <mergeCell ref="A40:D40"/>
    <mergeCell ref="A41:D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D17"/>
    <mergeCell ref="A7:E8"/>
    <mergeCell ref="F7:F8"/>
    <mergeCell ref="G7:J7"/>
    <mergeCell ref="A9:E9"/>
    <mergeCell ref="A10:E10"/>
    <mergeCell ref="A11:E11"/>
  </mergeCells>
  <printOptions/>
  <pageMargins left="1.1023622047244095" right="0.7480314960629921" top="0.5118110236220472" bottom="0.5118110236220472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sumarkina</cp:lastModifiedBy>
  <cp:lastPrinted>2018-03-20T03:51:37Z</cp:lastPrinted>
  <dcterms:created xsi:type="dcterms:W3CDTF">1996-10-08T23:32:33Z</dcterms:created>
  <dcterms:modified xsi:type="dcterms:W3CDTF">2018-03-20T03:54:46Z</dcterms:modified>
  <cp:category/>
  <cp:version/>
  <cp:contentType/>
  <cp:contentStatus/>
</cp:coreProperties>
</file>