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40" windowHeight="4020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<sst xmlns="http://schemas.openxmlformats.org/spreadsheetml/2006/main" count="79" uniqueCount="65">
  <si>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Всего:</t>
  </si>
  <si>
    <t>2. Муниципальное Учреждение "Управление коммунального хозяйства города Горно-Алтайска"</t>
  </si>
  <si>
    <t>Строительство очистных сооружений на выпуске ливневой канализации в районе Мебельного моста (правый берег р. Майма) в г. Горно-Алтайске</t>
  </si>
  <si>
    <t>Строительство светофорного объекта по пр. Коммунистический, 6 в г. Горно-Алтайске</t>
  </si>
  <si>
    <t>Строительство светофорного объекта по пр. Коммунистический, 15 в г. Горно-Алтайске</t>
  </si>
  <si>
    <t>Строительство очистных сооружений на выпуске ливневой канализации в районе Парка Победы в г. Горно-Алтайске</t>
  </si>
  <si>
    <t>Электроснабжение жилой застройки микрорайона "Чкаловский лог" в г. Горно-Алтайске</t>
  </si>
  <si>
    <t>Электроснабжение жилой застройки в районе Заимки (4 квартал) 45 га "Яблоневый сад" в г. Горно-Алтайске</t>
  </si>
  <si>
    <t>Строительство сети электроснабжения жилой застройки по ул. Столбовая, Грибная в г. Горно-Алтайске</t>
  </si>
  <si>
    <t>Электроснабжение жилой застройки по ул. Кленовая, пер. Кленовому в г. Горно-Алтайске</t>
  </si>
  <si>
    <t>Строительство наружного водопровода в жилом микрорайоне "Пекарский лог"  в г. Горно-Алтайске</t>
  </si>
  <si>
    <t xml:space="preserve">Строительство системы оснежения горы Комсомольской в г. Горно-Алтайске </t>
  </si>
  <si>
    <t>Бюджетные инвестиции в форме капитальных вложений в объекты капитального строительства муниципальной собственности муниципального образования «Город Горно-Алтайск»  (при строительстве, реконструкции, в том числе с элементами реставрации, техническом перевооружении)  или приобретение объектов недвижимого имущества в муниципальную собственность муниципального образования «Город Горно-Алтайск»</t>
  </si>
  <si>
    <t>перечень объектов</t>
  </si>
  <si>
    <t>В том числе по источникам финансирования</t>
  </si>
  <si>
    <t>Бюджет города Горно-Алтайска</t>
  </si>
  <si>
    <t>Федеральный бюджет</t>
  </si>
  <si>
    <t>средства ГК "Фонд содействия реформированию ЖКХ"</t>
  </si>
  <si>
    <t>Строительство и реконструкция автомобильных дорог в городе Горно-Алтайске</t>
  </si>
  <si>
    <t>Инженерная защита г. Горно-Алтайска, р. Майма Республика Алтай</t>
  </si>
  <si>
    <t xml:space="preserve">Строительство мостового перехода через р. Улалушка с устройством разворотной площадки у стадиона «Спартак» г. Горно-Алтайск </t>
  </si>
  <si>
    <t>Строительство внутриквартальных дорог в микрорайоне "Чкаловский лог" в г. Горно-Алтайске</t>
  </si>
  <si>
    <t>Газификация города  Горно-Алтайска. Подводки газопроводов  (ввод) низкого давления к цоколям зданий микрорайона №38 (1 этап)</t>
  </si>
  <si>
    <t>Строительство и реконструкция сетей водоснабжения и водоотведения  в городе Горно-Алтайске</t>
  </si>
  <si>
    <t>Строительство и реконструкция прочих объектов муниципальной собственности  в городе Горно-Алтайске</t>
  </si>
  <si>
    <t>Цех механического обезвоживания осадка. Очистные сооружения г. Горно-Алтайск</t>
  </si>
  <si>
    <t>Республиканский бюджет</t>
  </si>
  <si>
    <t>Горно-Алтайского</t>
  </si>
  <si>
    <t>городского Совета депутатов</t>
  </si>
  <si>
    <t>тыс. рублей</t>
  </si>
  <si>
    <t>1. Муниципальное учреждение "Управление капитального строительства города Горно-Алтайска"</t>
  </si>
  <si>
    <t>Муниципальная программа муниципального образования «Город Горно-Алтайск» «Комплексное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2014 - 2019 годы»</t>
  </si>
  <si>
    <t>Подпрограмма «Обеспечение населения объектами образования, спорта и культуры и объектами инженерной инфраструктуры в муниципальном образовании «Город Горно-Алтайск» на 2014 - 2019 годы»</t>
  </si>
  <si>
    <t>Строительство объектов газификации города Горно-Алтайска</t>
  </si>
  <si>
    <t xml:space="preserve">Проектно-изыскательские работы по объектам  газификации города Горно-Алтайска </t>
  </si>
  <si>
    <t>Газификация города Горно-Алтайска. Подводки газопроводов  (ввод) низкого давления к цоколям зданий микрорайона №28 (1 этап)</t>
  </si>
  <si>
    <t>Газификация города Горно-Алтайска. Подводки газопроводов  (ввод) низкого давления к цоколям зданий микрорайона №31 (1 этап)</t>
  </si>
  <si>
    <t xml:space="preserve"> Реконструкция центрального  сквера культуры и отдыха в г. Горно-Алтайске </t>
  </si>
  <si>
    <t>Реконструкция здания д/сада №12 по ул. Гастелло №5 в г. Горно-Алтайске  (1 очередь строительство дополнительного корпуса детского сада на 120 мест с устройством перехода). Дополнительные работы</t>
  </si>
  <si>
    <t>Водоснабжение жилой застройки по ул. Рассветная, пер. Зыбкий в г. Горно-Алтайске</t>
  </si>
  <si>
    <t xml:space="preserve">Водоснабжение микрорайона Дубовая роща (продолжение застройки ул. Калкина и  Онгудайская, ул. Верховая, ул. Суразакова, ул. Суремея) в г.Горно-Алтайске </t>
  </si>
  <si>
    <t>Водоснабжение ул. Бочкаревка, ул. Медовая, ул. Светлая, пер. Автодромный в г. Горно-Алтайске</t>
  </si>
  <si>
    <t>Водоснабжение жилой застройки в районе Заимки (4 квартал) площадью 45 га "Яблоневый сад"  в г. Горно-Алтайске</t>
  </si>
  <si>
    <t>Водоснабжение жилой застройки по ул. Алагызова, ул. Шелковичная, ул. Долгих с ответвлением на ул. Барнаульская, ул. Серова, ул. Красная в г. Горно-Алтайске</t>
  </si>
  <si>
    <t>Водоснабжение микрорайона "Чкаловский лог" в г. Горно-Алтайске</t>
  </si>
  <si>
    <t>Строительство водопроводных сетей жилой застройки в районе Заимка 26,2 га в г. Горно-Алтайске</t>
  </si>
  <si>
    <t>Строительство водопроводных сетей жилой застройки ул. Кленовая, пер. Кленовый в г. Горно-Алтайске</t>
  </si>
  <si>
    <t>Строительство и реконструкция объектов и сетей электроэнергетики  в городе Горно-Алтайске</t>
  </si>
  <si>
    <t>Строительство сети электроснабжения жилой застройки по ул. Хвойной в г. Горно-Алтайске</t>
  </si>
  <si>
    <t>Электроснабжение жилой застройки по ул. Абрикосовой и Виноградной в г. Горно-Алтайске</t>
  </si>
  <si>
    <t>Строительство сетей электроснабжения жилой застройки микрорайона Заимка 26 га в г. Горно-Алтайске</t>
  </si>
  <si>
    <t>2. Исполнительно-распорядительный орган местного самоуправления - администрация города Горно-Алтайска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</si>
  <si>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2014 - 2019 годы»</t>
  </si>
  <si>
    <t>Подпрограмма «Улучшение жилищных условий граждан в муниципальном образовании «Город Горно-Алтайск» на 2014 - 2019 годы»</t>
  </si>
  <si>
    <t xml:space="preserve">Переселение граждан из аварийного жилищного фонда в муниципальном образовании «Город Горно-Алтайск» </t>
  </si>
  <si>
    <t>Приобретение жилья для предоставления жилых помещений для семей детей-инвалидов</t>
  </si>
  <si>
    <t>3. Муниципальное учреждение "Управление по имуществу и земельным отношениям города Горно-Алтайска"</t>
  </si>
  <si>
    <t xml:space="preserve">Строительство повысительной  насосной станции в районе дома №120 по ул. Социалистической,  с присоединением локальной системы водоснабжения микрорайона ОПХ "Горно-Алтайское"  и улиц  Колхозного лога к сети городского водопровода </t>
  </si>
  <si>
    <t>Строительство общественного туалета в парке культуры и отдыха в г. Горно-Алтайске</t>
  </si>
  <si>
    <t>Исполнение бюджета города Горно-Алтайска по капитальным вложениям в объекты муниципальной собственности и приобретению объектов недвижимого имущества в  муниципальную собственность  города Горно-Алтайска за 2016 год</t>
  </si>
  <si>
    <t>Приложение № 5  к решению</t>
  </si>
  <si>
    <t xml:space="preserve">от                          2017 г.  №  </t>
  </si>
  <si>
    <t>утверждено</t>
  </si>
  <si>
    <t>исполнено</t>
  </si>
  <si>
    <t>процент исполнения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</si>
</sst>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0"/>
    <numFmt numFmtId="187" formatCode="0.000"/>
    <numFmt numFmtId="188" formatCode="0.00000"/>
    <numFmt numFmtId="189" formatCode="0.000000"/>
    <numFmt numFmtId="190" formatCode="#,##0.0000"/>
    <numFmt numFmtId="191" formatCode="[$-FC19]d\ mmmm\ yyyy\ &quot;г.&quot;"/>
    <numFmt numFmtId="192" formatCode="0.0"/>
    <numFmt numFmtId="193" formatCode="_-* #,##0.00000_р_._-;\-* #,##0.00000_р_._-;_-* &quot;-&quot;??_р_._-;_-@_-"/>
    <numFmt numFmtId="194" formatCode="_-* #,##0.000_р_._-;\-* #,##0.000_р_._-;_-* &quot;-&quot;??_р_._-;_-@_-"/>
    <numFmt numFmtId="195" formatCode="#,##0.00000"/>
    <numFmt numFmtId="196" formatCode="0.0000000"/>
    <numFmt numFmtId="197" formatCode="0.00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wrapText="1"/>
    </xf>
    <xf numFmtId="0" fontId="3" fillId="0" borderId="21" xfId="0" applyFont="1" applyFill="1" applyBorder="1" applyAlignment="1">
      <alignment vertical="distributed"/>
    </xf>
    <xf numFmtId="184" fontId="46" fillId="0" borderId="2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vertical="distributed" wrapText="1"/>
    </xf>
    <xf numFmtId="0" fontId="22" fillId="0" borderId="15" xfId="0" applyFont="1" applyFill="1" applyBorder="1" applyAlignment="1">
      <alignment vertical="distributed" wrapText="1"/>
    </xf>
    <xf numFmtId="0" fontId="22" fillId="0" borderId="16" xfId="0" applyFont="1" applyFill="1" applyBorder="1" applyAlignment="1">
      <alignment vertical="distributed" wrapText="1"/>
    </xf>
    <xf numFmtId="184" fontId="47" fillId="0" borderId="21" xfId="0" applyNumberFormat="1" applyFont="1" applyFill="1" applyBorder="1" applyAlignment="1">
      <alignment horizontal="center"/>
    </xf>
    <xf numFmtId="184" fontId="47" fillId="0" borderId="21" xfId="0" applyNumberFormat="1" applyFont="1" applyBorder="1" applyAlignment="1">
      <alignment horizontal="center"/>
    </xf>
    <xf numFmtId="184" fontId="47" fillId="0" borderId="21" xfId="0" applyNumberFormat="1" applyFont="1" applyFill="1" applyBorder="1" applyAlignment="1">
      <alignment horizontal="center" wrapText="1"/>
    </xf>
    <xf numFmtId="0" fontId="22" fillId="0" borderId="16" xfId="0" applyFont="1" applyFill="1" applyBorder="1" applyAlignment="1">
      <alignment vertical="distributed" wrapText="1"/>
    </xf>
    <xf numFmtId="0" fontId="3" fillId="0" borderId="14" xfId="0" applyFont="1" applyFill="1" applyBorder="1" applyAlignment="1">
      <alignment horizontal="left" vertical="distributed" wrapText="1"/>
    </xf>
    <xf numFmtId="0" fontId="3" fillId="0" borderId="15" xfId="0" applyFont="1" applyFill="1" applyBorder="1" applyAlignment="1">
      <alignment horizontal="left" vertical="distributed" wrapText="1"/>
    </xf>
    <xf numFmtId="0" fontId="22" fillId="0" borderId="14" xfId="0" applyFont="1" applyFill="1" applyBorder="1" applyAlignment="1">
      <alignment horizontal="left" vertical="distributed" wrapText="1"/>
    </xf>
    <xf numFmtId="0" fontId="22" fillId="0" borderId="15" xfId="0" applyFont="1" applyFill="1" applyBorder="1" applyAlignment="1">
      <alignment horizontal="left" vertical="distributed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vertical="distributed" wrapText="1"/>
    </xf>
    <xf numFmtId="0" fontId="3" fillId="0" borderId="14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184" fontId="47" fillId="0" borderId="21" xfId="0" applyNumberFormat="1" applyFont="1" applyFill="1" applyBorder="1" applyAlignment="1">
      <alignment horizontal="center" vertical="distributed" wrapText="1"/>
    </xf>
    <xf numFmtId="0" fontId="22" fillId="0" borderId="0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22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wrapText="1"/>
    </xf>
    <xf numFmtId="184" fontId="46" fillId="0" borderId="21" xfId="0" applyNumberFormat="1" applyFont="1" applyFill="1" applyBorder="1" applyAlignment="1">
      <alignment horizontal="center" wrapText="1"/>
    </xf>
    <xf numFmtId="188" fontId="22" fillId="0" borderId="0" xfId="0" applyNumberFormat="1" applyFont="1" applyFill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92" zoomScaleNormal="92" zoomScalePageLayoutView="0" workbookViewId="0" topLeftCell="A7">
      <selection activeCell="P9" sqref="P9:P10"/>
    </sheetView>
  </sheetViews>
  <sheetFormatPr defaultColWidth="9.140625" defaultRowHeight="12.75"/>
  <cols>
    <col min="1" max="1" width="30.8515625" style="4" customWidth="1"/>
    <col min="2" max="3" width="9.140625" style="4" customWidth="1"/>
    <col min="4" max="4" width="91.00390625" style="4" customWidth="1"/>
    <col min="5" max="5" width="3.00390625" style="4" hidden="1" customWidth="1"/>
    <col min="6" max="6" width="13.8515625" style="4" customWidth="1"/>
    <col min="7" max="7" width="13.28125" style="6" hidden="1" customWidth="1"/>
    <col min="8" max="8" width="12.7109375" style="6" hidden="1" customWidth="1"/>
    <col min="9" max="9" width="12.421875" style="6" hidden="1" customWidth="1"/>
    <col min="10" max="10" width="13.57421875" style="6" hidden="1" customWidth="1"/>
    <col min="11" max="11" width="13.57421875" style="4" customWidth="1"/>
    <col min="12" max="12" width="14.8515625" style="6" hidden="1" customWidth="1"/>
    <col min="13" max="13" width="15.140625" style="6" hidden="1" customWidth="1"/>
    <col min="14" max="14" width="12.421875" style="6" hidden="1" customWidth="1"/>
    <col min="15" max="15" width="12.7109375" style="6" hidden="1" customWidth="1"/>
    <col min="16" max="16" width="14.28125" style="4" customWidth="1"/>
    <col min="17" max="16384" width="9.140625" style="6" customWidth="1"/>
  </cols>
  <sheetData>
    <row r="1" spans="8:15" s="4" customFormat="1" ht="15.75">
      <c r="H1" s="5"/>
      <c r="J1" s="5"/>
      <c r="K1" s="4" t="s">
        <v>60</v>
      </c>
      <c r="M1" s="5"/>
      <c r="O1" s="4" t="s">
        <v>60</v>
      </c>
    </row>
    <row r="2" spans="8:15" s="4" customFormat="1" ht="15.75">
      <c r="H2" s="5"/>
      <c r="J2" s="5"/>
      <c r="K2" s="4" t="s">
        <v>27</v>
      </c>
      <c r="M2" s="5"/>
      <c r="O2" s="4" t="s">
        <v>27</v>
      </c>
    </row>
    <row r="3" spans="8:15" s="4" customFormat="1" ht="15.75">
      <c r="H3" s="5"/>
      <c r="J3" s="5"/>
      <c r="K3" s="4" t="s">
        <v>28</v>
      </c>
      <c r="M3" s="5"/>
      <c r="O3" s="4" t="s">
        <v>28</v>
      </c>
    </row>
    <row r="4" spans="8:18" s="4" customFormat="1" ht="15.75">
      <c r="H4" s="5"/>
      <c r="J4" s="5"/>
      <c r="K4" s="4" t="s">
        <v>61</v>
      </c>
      <c r="M4" s="1"/>
      <c r="N4" s="1"/>
      <c r="O4" s="4" t="s">
        <v>61</v>
      </c>
      <c r="P4" s="1"/>
      <c r="Q4" s="1"/>
      <c r="R4" s="1"/>
    </row>
    <row r="5" spans="8:18" ht="12.75" customHeight="1">
      <c r="H5" s="5"/>
      <c r="I5" s="5"/>
      <c r="J5" s="5"/>
      <c r="M5" s="2"/>
      <c r="N5" s="2"/>
      <c r="O5" s="2"/>
      <c r="P5" s="2"/>
      <c r="Q5" s="2"/>
      <c r="R5" s="2"/>
    </row>
    <row r="6" spans="13:18" ht="15.75">
      <c r="M6" s="7"/>
      <c r="N6" s="7"/>
      <c r="O6" s="2"/>
      <c r="P6" s="2"/>
      <c r="Q6" s="1"/>
      <c r="R6" s="8"/>
    </row>
    <row r="7" spans="1:16" ht="54.75" customHeight="1">
      <c r="A7" s="3" t="s">
        <v>59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0:15" ht="15.75">
      <c r="J8" s="9"/>
      <c r="O8" s="9" t="s">
        <v>29</v>
      </c>
    </row>
    <row r="9" spans="1:16" ht="15.75">
      <c r="A9" s="10" t="s">
        <v>13</v>
      </c>
      <c r="B9" s="11"/>
      <c r="C9" s="11"/>
      <c r="D9" s="11"/>
      <c r="E9" s="12"/>
      <c r="F9" s="13" t="s">
        <v>62</v>
      </c>
      <c r="G9" s="14" t="s">
        <v>14</v>
      </c>
      <c r="H9" s="15"/>
      <c r="I9" s="15"/>
      <c r="J9" s="16"/>
      <c r="K9" s="13" t="s">
        <v>63</v>
      </c>
      <c r="L9" s="14" t="s">
        <v>14</v>
      </c>
      <c r="M9" s="15"/>
      <c r="N9" s="15"/>
      <c r="O9" s="16"/>
      <c r="P9" s="52" t="s">
        <v>64</v>
      </c>
    </row>
    <row r="10" spans="1:16" ht="17.25" customHeight="1">
      <c r="A10" s="17"/>
      <c r="B10" s="18"/>
      <c r="C10" s="18"/>
      <c r="D10" s="18"/>
      <c r="E10" s="19"/>
      <c r="F10" s="20"/>
      <c r="G10" s="21" t="s">
        <v>15</v>
      </c>
      <c r="H10" s="21" t="s">
        <v>26</v>
      </c>
      <c r="I10" s="22" t="s">
        <v>16</v>
      </c>
      <c r="J10" s="23" t="s">
        <v>17</v>
      </c>
      <c r="K10" s="20"/>
      <c r="L10" s="21" t="s">
        <v>15</v>
      </c>
      <c r="M10" s="21" t="s">
        <v>26</v>
      </c>
      <c r="N10" s="22" t="s">
        <v>16</v>
      </c>
      <c r="O10" s="23" t="s">
        <v>17</v>
      </c>
      <c r="P10" s="53"/>
    </row>
    <row r="11" spans="1:16" ht="25.5" customHeight="1">
      <c r="A11" s="24" t="s">
        <v>30</v>
      </c>
      <c r="B11" s="24"/>
      <c r="C11" s="24"/>
      <c r="D11" s="24"/>
      <c r="E11" s="24"/>
      <c r="F11" s="25">
        <f aca="true" t="shared" si="0" ref="F11:O11">F12</f>
        <v>263139.66033000004</v>
      </c>
      <c r="G11" s="25">
        <f t="shared" si="0"/>
        <v>18814.79296</v>
      </c>
      <c r="H11" s="25">
        <f t="shared" si="0"/>
        <v>61288.467370000006</v>
      </c>
      <c r="I11" s="25">
        <f t="shared" si="0"/>
        <v>183036.4</v>
      </c>
      <c r="J11" s="25">
        <f t="shared" si="0"/>
        <v>0</v>
      </c>
      <c r="K11" s="25">
        <f t="shared" si="0"/>
        <v>237023.08778</v>
      </c>
      <c r="L11" s="25">
        <f t="shared" si="0"/>
        <v>18403.84179</v>
      </c>
      <c r="M11" s="25">
        <f t="shared" si="0"/>
        <v>35582.84599</v>
      </c>
      <c r="N11" s="25">
        <f t="shared" si="0"/>
        <v>183036.4</v>
      </c>
      <c r="O11" s="25">
        <f t="shared" si="0"/>
        <v>0</v>
      </c>
      <c r="P11" s="25">
        <f>K11/F11*100</f>
        <v>90.07501472136599</v>
      </c>
    </row>
    <row r="12" spans="1:16" ht="51" customHeight="1">
      <c r="A12" s="33" t="s">
        <v>31</v>
      </c>
      <c r="B12" s="34"/>
      <c r="C12" s="34"/>
      <c r="D12" s="34"/>
      <c r="E12" s="32"/>
      <c r="F12" s="29">
        <f aca="true" t="shared" si="1" ref="F12:O12">F13</f>
        <v>263139.66033000004</v>
      </c>
      <c r="G12" s="29">
        <f t="shared" si="1"/>
        <v>18814.79296</v>
      </c>
      <c r="H12" s="29">
        <f t="shared" si="1"/>
        <v>61288.467370000006</v>
      </c>
      <c r="I12" s="29">
        <f t="shared" si="1"/>
        <v>183036.4</v>
      </c>
      <c r="J12" s="29">
        <f t="shared" si="1"/>
        <v>0</v>
      </c>
      <c r="K12" s="29">
        <f t="shared" si="1"/>
        <v>237023.08778</v>
      </c>
      <c r="L12" s="29">
        <f t="shared" si="1"/>
        <v>18403.84179</v>
      </c>
      <c r="M12" s="29">
        <f t="shared" si="1"/>
        <v>35582.84599</v>
      </c>
      <c r="N12" s="29">
        <f t="shared" si="1"/>
        <v>183036.4</v>
      </c>
      <c r="O12" s="29">
        <f t="shared" si="1"/>
        <v>0</v>
      </c>
      <c r="P12" s="25">
        <f aca="true" t="shared" si="2" ref="P12:P52">K12/F12*100</f>
        <v>90.07501472136599</v>
      </c>
    </row>
    <row r="13" spans="1:16" ht="30" customHeight="1">
      <c r="A13" s="33" t="s">
        <v>32</v>
      </c>
      <c r="B13" s="34"/>
      <c r="C13" s="34"/>
      <c r="D13" s="34"/>
      <c r="E13" s="32"/>
      <c r="F13" s="29">
        <f>F14+F17+F22+F29+F42</f>
        <v>263139.66033000004</v>
      </c>
      <c r="G13" s="29">
        <f>G14+G17+G22+G29+G42</f>
        <v>18814.79296</v>
      </c>
      <c r="H13" s="29">
        <f>H14+H17+H22+H29+H42</f>
        <v>61288.467370000006</v>
      </c>
      <c r="I13" s="29">
        <f>I14+I17+I22+I29+I42</f>
        <v>183036.4</v>
      </c>
      <c r="J13" s="29">
        <f>J14+J17+J22+J29+J42</f>
        <v>0</v>
      </c>
      <c r="K13" s="29">
        <f>K14+K17+K22+K29+K42</f>
        <v>237023.08778</v>
      </c>
      <c r="L13" s="29">
        <f>L14+L17+L22+L29+L42</f>
        <v>18403.84179</v>
      </c>
      <c r="M13" s="29">
        <f>M14+M17+M22+M29+M42</f>
        <v>35582.84599</v>
      </c>
      <c r="N13" s="29">
        <f>N14+N17+N22+N29+N42</f>
        <v>183036.4</v>
      </c>
      <c r="O13" s="29">
        <f>O14+O17+O22+O29+O42</f>
        <v>0</v>
      </c>
      <c r="P13" s="25">
        <f t="shared" si="2"/>
        <v>90.07501472136599</v>
      </c>
    </row>
    <row r="14" spans="1:16" ht="27" customHeight="1">
      <c r="A14" s="33" t="s">
        <v>18</v>
      </c>
      <c r="B14" s="34"/>
      <c r="C14" s="34"/>
      <c r="D14" s="34"/>
      <c r="E14" s="32"/>
      <c r="F14" s="25">
        <f>F15+F16</f>
        <v>12968.74837</v>
      </c>
      <c r="G14" s="25">
        <f aca="true" t="shared" si="3" ref="G14:P14">G15+G16</f>
        <v>20</v>
      </c>
      <c r="H14" s="25">
        <f t="shared" si="3"/>
        <v>12948.74837</v>
      </c>
      <c r="I14" s="25">
        <f t="shared" si="3"/>
        <v>0</v>
      </c>
      <c r="J14" s="25">
        <f t="shared" si="3"/>
        <v>0</v>
      </c>
      <c r="K14" s="25">
        <f t="shared" si="3"/>
        <v>12958.74837</v>
      </c>
      <c r="L14" s="25">
        <f t="shared" si="3"/>
        <v>10</v>
      </c>
      <c r="M14" s="25">
        <f t="shared" si="3"/>
        <v>12948.74837</v>
      </c>
      <c r="N14" s="25">
        <f t="shared" si="3"/>
        <v>0</v>
      </c>
      <c r="O14" s="25">
        <f t="shared" si="3"/>
        <v>0</v>
      </c>
      <c r="P14" s="25">
        <f t="shared" si="3"/>
        <v>150</v>
      </c>
    </row>
    <row r="15" spans="1:16" ht="21.75" customHeight="1">
      <c r="A15" s="35" t="s">
        <v>20</v>
      </c>
      <c r="B15" s="36"/>
      <c r="C15" s="36"/>
      <c r="D15" s="36"/>
      <c r="E15" s="32"/>
      <c r="F15" s="29">
        <f>G15+H15+I15</f>
        <v>12948.74837</v>
      </c>
      <c r="G15" s="30"/>
      <c r="H15" s="30">
        <v>12948.74837</v>
      </c>
      <c r="I15" s="30"/>
      <c r="J15" s="30"/>
      <c r="K15" s="29">
        <f>L15+M15+N15</f>
        <v>12948.74837</v>
      </c>
      <c r="L15" s="30"/>
      <c r="M15" s="30">
        <v>12948.74837</v>
      </c>
      <c r="N15" s="30"/>
      <c r="O15" s="30"/>
      <c r="P15" s="25">
        <f t="shared" si="2"/>
        <v>100</v>
      </c>
    </row>
    <row r="16" spans="1:16" ht="28.5" customHeight="1">
      <c r="A16" s="35" t="s">
        <v>21</v>
      </c>
      <c r="B16" s="36"/>
      <c r="C16" s="36"/>
      <c r="D16" s="36"/>
      <c r="E16" s="32"/>
      <c r="F16" s="29">
        <f>G16+H16+I16</f>
        <v>20</v>
      </c>
      <c r="G16" s="30">
        <v>20</v>
      </c>
      <c r="H16" s="30"/>
      <c r="I16" s="30"/>
      <c r="J16" s="30"/>
      <c r="K16" s="29">
        <f>L16+M16+N16</f>
        <v>10</v>
      </c>
      <c r="L16" s="30">
        <v>10</v>
      </c>
      <c r="M16" s="30"/>
      <c r="N16" s="30"/>
      <c r="O16" s="30"/>
      <c r="P16" s="25">
        <f t="shared" si="2"/>
        <v>50</v>
      </c>
    </row>
    <row r="17" spans="1:16" ht="19.5" customHeight="1">
      <c r="A17" s="33" t="s">
        <v>33</v>
      </c>
      <c r="B17" s="34"/>
      <c r="C17" s="34"/>
      <c r="D17" s="34"/>
      <c r="E17" s="32"/>
      <c r="F17" s="25">
        <f>SUM(F18:F21)</f>
        <v>4430.1384100000005</v>
      </c>
      <c r="G17" s="25">
        <f>SUM(G18:G21)</f>
        <v>4430.1384100000005</v>
      </c>
      <c r="H17" s="25">
        <f>H18+H19+H20+H21</f>
        <v>0</v>
      </c>
      <c r="I17" s="25">
        <f>I18+I19+I20+I21</f>
        <v>0</v>
      </c>
      <c r="J17" s="25">
        <f>J18+J19+J20+J21</f>
        <v>0</v>
      </c>
      <c r="K17" s="25">
        <f>SUM(K18:K21)</f>
        <v>4130.1684700000005</v>
      </c>
      <c r="L17" s="25">
        <f>SUM(L18:L21)</f>
        <v>4130.1684700000005</v>
      </c>
      <c r="M17" s="25">
        <f>M18+M19+M20+M21</f>
        <v>0</v>
      </c>
      <c r="N17" s="25">
        <f>N18+N19+N20+N21</f>
        <v>0</v>
      </c>
      <c r="O17" s="25">
        <f>O18+O19+O20+O21</f>
        <v>0</v>
      </c>
      <c r="P17" s="25">
        <f t="shared" si="2"/>
        <v>93.22888108139267</v>
      </c>
    </row>
    <row r="18" spans="1:23" ht="23.25" customHeight="1">
      <c r="A18" s="35" t="s">
        <v>34</v>
      </c>
      <c r="B18" s="36"/>
      <c r="C18" s="36"/>
      <c r="D18" s="36"/>
      <c r="E18" s="32"/>
      <c r="F18" s="29">
        <f>G18+H18+I18</f>
        <v>760.28125</v>
      </c>
      <c r="G18" s="30">
        <v>760.28125</v>
      </c>
      <c r="H18" s="30"/>
      <c r="I18" s="30"/>
      <c r="J18" s="30"/>
      <c r="K18" s="29">
        <f>L18+M18+N18</f>
        <v>729.776</v>
      </c>
      <c r="L18" s="30">
        <v>729.776</v>
      </c>
      <c r="M18" s="30"/>
      <c r="N18" s="30"/>
      <c r="O18" s="30"/>
      <c r="P18" s="25">
        <f t="shared" si="2"/>
        <v>95.98763615438365</v>
      </c>
      <c r="Q18" s="37"/>
      <c r="R18" s="37"/>
      <c r="S18" s="37"/>
      <c r="W18" s="37"/>
    </row>
    <row r="19" spans="1:23" ht="25.5" customHeight="1">
      <c r="A19" s="35" t="s">
        <v>35</v>
      </c>
      <c r="B19" s="36"/>
      <c r="C19" s="36"/>
      <c r="D19" s="36"/>
      <c r="E19" s="32"/>
      <c r="F19" s="29">
        <f>G19+H19+I19</f>
        <v>369.08569</v>
      </c>
      <c r="G19" s="30">
        <v>369.08569</v>
      </c>
      <c r="H19" s="30"/>
      <c r="I19" s="30"/>
      <c r="J19" s="30"/>
      <c r="K19" s="29">
        <f>L19+M19+N19</f>
        <v>99.621</v>
      </c>
      <c r="L19" s="30">
        <v>99.621</v>
      </c>
      <c r="M19" s="30"/>
      <c r="N19" s="30"/>
      <c r="O19" s="30"/>
      <c r="P19" s="25">
        <f t="shared" si="2"/>
        <v>26.99129299756921</v>
      </c>
      <c r="Q19" s="37"/>
      <c r="R19" s="37"/>
      <c r="S19" s="37"/>
      <c r="W19" s="37"/>
    </row>
    <row r="20" spans="1:23" ht="24" customHeight="1">
      <c r="A20" s="35" t="s">
        <v>36</v>
      </c>
      <c r="B20" s="36"/>
      <c r="C20" s="36"/>
      <c r="D20" s="36"/>
      <c r="E20" s="32"/>
      <c r="F20" s="29">
        <f>G20+H20+I20</f>
        <v>3017.26821</v>
      </c>
      <c r="G20" s="30">
        <v>3017.26821</v>
      </c>
      <c r="H20" s="30"/>
      <c r="I20" s="30"/>
      <c r="J20" s="30"/>
      <c r="K20" s="29">
        <f>L20+M20+N20</f>
        <v>3017.26821</v>
      </c>
      <c r="L20" s="30">
        <v>3017.26821</v>
      </c>
      <c r="M20" s="30"/>
      <c r="N20" s="30"/>
      <c r="O20" s="30"/>
      <c r="P20" s="25">
        <f t="shared" si="2"/>
        <v>100</v>
      </c>
      <c r="Q20" s="37"/>
      <c r="R20" s="37"/>
      <c r="S20" s="37"/>
      <c r="W20" s="37"/>
    </row>
    <row r="21" spans="1:23" ht="24.75" customHeight="1">
      <c r="A21" s="35" t="s">
        <v>22</v>
      </c>
      <c r="B21" s="36"/>
      <c r="C21" s="36"/>
      <c r="D21" s="36"/>
      <c r="E21" s="32"/>
      <c r="F21" s="29">
        <f>G21+H21+I21</f>
        <v>283.50326</v>
      </c>
      <c r="G21" s="30">
        <v>283.50326</v>
      </c>
      <c r="H21" s="30"/>
      <c r="I21" s="30"/>
      <c r="J21" s="30"/>
      <c r="K21" s="29">
        <f>L21+M21+N21</f>
        <v>283.50326</v>
      </c>
      <c r="L21" s="30">
        <v>283.50326</v>
      </c>
      <c r="M21" s="30"/>
      <c r="N21" s="30"/>
      <c r="O21" s="30"/>
      <c r="P21" s="25">
        <f t="shared" si="2"/>
        <v>100</v>
      </c>
      <c r="Q21" s="37"/>
      <c r="R21" s="37"/>
      <c r="S21" s="37"/>
      <c r="W21" s="37"/>
    </row>
    <row r="22" spans="1:23" ht="26.25" customHeight="1">
      <c r="A22" s="33" t="s">
        <v>24</v>
      </c>
      <c r="B22" s="34"/>
      <c r="C22" s="34"/>
      <c r="D22" s="34"/>
      <c r="E22" s="32"/>
      <c r="F22" s="25">
        <f aca="true" t="shared" si="4" ref="F22:O22">F23+F25+F26+F27+F24</f>
        <v>200963.14045</v>
      </c>
      <c r="G22" s="25">
        <f t="shared" si="4"/>
        <v>8479.32145</v>
      </c>
      <c r="H22" s="25">
        <f t="shared" si="4"/>
        <v>9447.419000000002</v>
      </c>
      <c r="I22" s="25">
        <f t="shared" si="4"/>
        <v>183036.4</v>
      </c>
      <c r="J22" s="25">
        <f t="shared" si="4"/>
        <v>0</v>
      </c>
      <c r="K22" s="25">
        <f t="shared" si="4"/>
        <v>200958.14045</v>
      </c>
      <c r="L22" s="25">
        <f t="shared" si="4"/>
        <v>8474.32145</v>
      </c>
      <c r="M22" s="25">
        <f t="shared" si="4"/>
        <v>9447.419000000002</v>
      </c>
      <c r="N22" s="25">
        <f t="shared" si="4"/>
        <v>183036.4</v>
      </c>
      <c r="O22" s="25">
        <f t="shared" si="4"/>
        <v>0</v>
      </c>
      <c r="P22" s="25">
        <f t="shared" si="2"/>
        <v>99.99751198155602</v>
      </c>
      <c r="Q22" s="37"/>
      <c r="R22" s="37"/>
      <c r="S22" s="37"/>
      <c r="W22" s="37"/>
    </row>
    <row r="23" spans="1:18" ht="23.25" customHeight="1">
      <c r="A23" s="26" t="s">
        <v>37</v>
      </c>
      <c r="B23" s="27"/>
      <c r="C23" s="27"/>
      <c r="D23" s="27"/>
      <c r="E23" s="28"/>
      <c r="F23" s="29">
        <v>1872.764</v>
      </c>
      <c r="G23" s="30">
        <v>1872.764</v>
      </c>
      <c r="H23" s="30"/>
      <c r="I23" s="30"/>
      <c r="J23" s="30"/>
      <c r="K23" s="29">
        <f>L23+M23+N23+O23</f>
        <v>1872.764</v>
      </c>
      <c r="L23" s="30">
        <v>1872.764</v>
      </c>
      <c r="M23" s="30"/>
      <c r="N23" s="30"/>
      <c r="O23" s="30"/>
      <c r="P23" s="25">
        <f t="shared" si="2"/>
        <v>100</v>
      </c>
      <c r="Q23" s="37"/>
      <c r="R23" s="37"/>
    </row>
    <row r="24" spans="1:17" ht="22.5" customHeight="1">
      <c r="A24" s="26" t="s">
        <v>58</v>
      </c>
      <c r="B24" s="27"/>
      <c r="C24" s="27"/>
      <c r="D24" s="27"/>
      <c r="E24" s="28"/>
      <c r="F24" s="29">
        <f>G24+H24+I24+J24</f>
        <v>694.719</v>
      </c>
      <c r="G24" s="30">
        <v>5</v>
      </c>
      <c r="H24" s="30">
        <v>689.719</v>
      </c>
      <c r="I24" s="30"/>
      <c r="J24" s="30"/>
      <c r="K24" s="29">
        <f>L24+M24+N24+O24</f>
        <v>689.719</v>
      </c>
      <c r="L24" s="30"/>
      <c r="M24" s="30">
        <v>689.719</v>
      </c>
      <c r="N24" s="30"/>
      <c r="O24" s="30"/>
      <c r="P24" s="25">
        <f t="shared" si="2"/>
        <v>99.28028454670161</v>
      </c>
      <c r="Q24" s="37"/>
    </row>
    <row r="25" spans="1:17" ht="22.5" customHeight="1">
      <c r="A25" s="35" t="s">
        <v>11</v>
      </c>
      <c r="B25" s="36"/>
      <c r="C25" s="36"/>
      <c r="D25" s="36"/>
      <c r="E25" s="32"/>
      <c r="F25" s="29">
        <f>G25+H25+I25+J25</f>
        <v>2517.813</v>
      </c>
      <c r="G25" s="30">
        <v>2517.813</v>
      </c>
      <c r="H25" s="30"/>
      <c r="I25" s="30"/>
      <c r="J25" s="30"/>
      <c r="K25" s="29">
        <f>L25+M25+N25+O25</f>
        <v>2517.813</v>
      </c>
      <c r="L25" s="30">
        <v>2517.813</v>
      </c>
      <c r="M25" s="30"/>
      <c r="N25" s="30"/>
      <c r="O25" s="30"/>
      <c r="P25" s="25">
        <f t="shared" si="2"/>
        <v>100</v>
      </c>
      <c r="Q25" s="37"/>
    </row>
    <row r="26" spans="1:17" ht="33.75" customHeight="1">
      <c r="A26" s="35" t="s">
        <v>38</v>
      </c>
      <c r="B26" s="36"/>
      <c r="C26" s="36"/>
      <c r="D26" s="36"/>
      <c r="E26" s="32"/>
      <c r="F26" s="29">
        <f>G26+H26+I26+J26</f>
        <v>3207.94445</v>
      </c>
      <c r="G26" s="30">
        <v>3207.94445</v>
      </c>
      <c r="H26" s="29"/>
      <c r="I26" s="30"/>
      <c r="J26" s="30"/>
      <c r="K26" s="29">
        <f>L26+M26+N26+O26</f>
        <v>3207.94445</v>
      </c>
      <c r="L26" s="30">
        <v>3207.94445</v>
      </c>
      <c r="M26" s="29"/>
      <c r="N26" s="30"/>
      <c r="O26" s="30"/>
      <c r="P26" s="25">
        <f t="shared" si="2"/>
        <v>100</v>
      </c>
      <c r="Q26" s="38"/>
    </row>
    <row r="27" spans="1:16" ht="69.75" customHeight="1">
      <c r="A27" s="35" t="s">
        <v>12</v>
      </c>
      <c r="B27" s="36"/>
      <c r="C27" s="36"/>
      <c r="D27" s="36"/>
      <c r="E27" s="32"/>
      <c r="F27" s="29">
        <f>F28</f>
        <v>192669.9</v>
      </c>
      <c r="G27" s="29">
        <f>G28</f>
        <v>875.8</v>
      </c>
      <c r="H27" s="29">
        <f>H28</f>
        <v>8757.7</v>
      </c>
      <c r="I27" s="29">
        <f>I28</f>
        <v>183036.4</v>
      </c>
      <c r="J27" s="30"/>
      <c r="K27" s="29">
        <f>K28</f>
        <v>192669.9</v>
      </c>
      <c r="L27" s="29">
        <f>L28</f>
        <v>875.8</v>
      </c>
      <c r="M27" s="29">
        <f>M28</f>
        <v>8757.7</v>
      </c>
      <c r="N27" s="29">
        <f>N28</f>
        <v>183036.4</v>
      </c>
      <c r="O27" s="30"/>
      <c r="P27" s="25">
        <f t="shared" si="2"/>
        <v>100</v>
      </c>
    </row>
    <row r="28" spans="1:16" ht="24.75" customHeight="1">
      <c r="A28" s="35" t="s">
        <v>19</v>
      </c>
      <c r="B28" s="36"/>
      <c r="C28" s="36"/>
      <c r="D28" s="36"/>
      <c r="E28" s="32"/>
      <c r="F28" s="29">
        <f>G28+H28+I28</f>
        <v>192669.9</v>
      </c>
      <c r="G28" s="30">
        <v>875.8</v>
      </c>
      <c r="H28" s="30">
        <v>8757.7</v>
      </c>
      <c r="I28" s="30">
        <v>183036.4</v>
      </c>
      <c r="J28" s="30"/>
      <c r="K28" s="29">
        <f>L28+M28+N28</f>
        <v>192669.9</v>
      </c>
      <c r="L28" s="30">
        <v>875.8</v>
      </c>
      <c r="M28" s="30">
        <v>8757.7</v>
      </c>
      <c r="N28" s="30">
        <v>183036.4</v>
      </c>
      <c r="O28" s="30"/>
      <c r="P28" s="25">
        <f t="shared" si="2"/>
        <v>100</v>
      </c>
    </row>
    <row r="29" spans="1:16" ht="24" customHeight="1">
      <c r="A29" s="39" t="s">
        <v>23</v>
      </c>
      <c r="B29" s="40"/>
      <c r="C29" s="40"/>
      <c r="D29" s="40"/>
      <c r="E29" s="41"/>
      <c r="F29" s="25">
        <f>F30+F31+F32+F33+F34+F35+F38+F37+F36</f>
        <v>39978.303</v>
      </c>
      <c r="G29" s="25">
        <f>SUM(G30:G38)</f>
        <v>2645.003</v>
      </c>
      <c r="H29" s="25">
        <f>SUM(H30:H38)</f>
        <v>37333.3</v>
      </c>
      <c r="I29" s="25">
        <f>I30+I31+I32+I33+I34+I35+I38+I37</f>
        <v>0</v>
      </c>
      <c r="J29" s="25">
        <f>J30+J31+J32+J33+J34+J35+J38+J37</f>
        <v>0</v>
      </c>
      <c r="K29" s="25">
        <f>K30+K31+K32+K33+K34+K35+K38+K37+K36</f>
        <v>14177.67883</v>
      </c>
      <c r="L29" s="25">
        <f>SUM(L30:L38)</f>
        <v>2550.00021</v>
      </c>
      <c r="M29" s="25">
        <f>SUM(M30:M38)</f>
        <v>11627.67862</v>
      </c>
      <c r="N29" s="25">
        <f>N30+N31+N32+N33+N34+N35+N38+N37</f>
        <v>0</v>
      </c>
      <c r="O29" s="25">
        <f>O30+O31+O32+O33+O34+O35+O38+O37</f>
        <v>0</v>
      </c>
      <c r="P29" s="25">
        <f t="shared" si="2"/>
        <v>35.46343332782285</v>
      </c>
    </row>
    <row r="30" spans="1:16" ht="19.5" customHeight="1">
      <c r="A30" s="35" t="s">
        <v>39</v>
      </c>
      <c r="B30" s="36"/>
      <c r="C30" s="36"/>
      <c r="D30" s="36"/>
      <c r="E30" s="32"/>
      <c r="F30" s="29">
        <f>G30+H30+I30+J30</f>
        <v>266.711</v>
      </c>
      <c r="G30" s="29">
        <v>66.711</v>
      </c>
      <c r="H30" s="29">
        <v>200</v>
      </c>
      <c r="I30" s="30"/>
      <c r="J30" s="30"/>
      <c r="K30" s="29">
        <f>L30+M30+N30+O30</f>
        <v>266.711</v>
      </c>
      <c r="L30" s="29">
        <v>66.711</v>
      </c>
      <c r="M30" s="29">
        <v>200</v>
      </c>
      <c r="N30" s="30"/>
      <c r="O30" s="30"/>
      <c r="P30" s="25">
        <f t="shared" si="2"/>
        <v>100</v>
      </c>
    </row>
    <row r="31" spans="1:16" ht="35.25" customHeight="1">
      <c r="A31" s="26" t="s">
        <v>40</v>
      </c>
      <c r="B31" s="27"/>
      <c r="C31" s="27"/>
      <c r="D31" s="27"/>
      <c r="E31" s="28"/>
      <c r="F31" s="29">
        <f>G31+H31+I31+J31</f>
        <v>451.4094</v>
      </c>
      <c r="G31" s="29">
        <v>451.4094</v>
      </c>
      <c r="H31" s="29"/>
      <c r="I31" s="30"/>
      <c r="J31" s="30"/>
      <c r="K31" s="29">
        <f>L31+M31+N31+O31</f>
        <v>451.4094</v>
      </c>
      <c r="L31" s="29">
        <v>451.4094</v>
      </c>
      <c r="M31" s="29"/>
      <c r="N31" s="30"/>
      <c r="O31" s="30"/>
      <c r="P31" s="25">
        <f t="shared" si="2"/>
        <v>100</v>
      </c>
    </row>
    <row r="32" spans="1:16" ht="21.75" customHeight="1">
      <c r="A32" s="35" t="s">
        <v>41</v>
      </c>
      <c r="B32" s="36"/>
      <c r="C32" s="36"/>
      <c r="D32" s="36"/>
      <c r="E32" s="32"/>
      <c r="F32" s="29">
        <f>G32+H32+I32+J32</f>
        <v>77.96344</v>
      </c>
      <c r="G32" s="29">
        <v>77.96344</v>
      </c>
      <c r="H32" s="29"/>
      <c r="I32" s="30"/>
      <c r="J32" s="30"/>
      <c r="K32" s="29">
        <f>L32+M32+N32+O32</f>
        <v>77.96344</v>
      </c>
      <c r="L32" s="29">
        <v>77.96344</v>
      </c>
      <c r="M32" s="29"/>
      <c r="N32" s="30"/>
      <c r="O32" s="30"/>
      <c r="P32" s="25">
        <f t="shared" si="2"/>
        <v>100</v>
      </c>
    </row>
    <row r="33" spans="1:17" ht="24.75" customHeight="1">
      <c r="A33" s="26" t="s">
        <v>42</v>
      </c>
      <c r="B33" s="27"/>
      <c r="C33" s="27"/>
      <c r="D33" s="27"/>
      <c r="E33" s="28"/>
      <c r="F33" s="29">
        <f>G33+H33+I33+J33</f>
        <v>2492.81916</v>
      </c>
      <c r="G33" s="29">
        <v>706.81916</v>
      </c>
      <c r="H33" s="29">
        <v>1786</v>
      </c>
      <c r="I33" s="30"/>
      <c r="J33" s="30"/>
      <c r="K33" s="29">
        <f>L33+M33+N33+O33</f>
        <v>2473.17737</v>
      </c>
      <c r="L33" s="29">
        <v>687.17737</v>
      </c>
      <c r="M33" s="42">
        <v>1786</v>
      </c>
      <c r="N33" s="42"/>
      <c r="O33" s="42"/>
      <c r="P33" s="25">
        <f t="shared" si="2"/>
        <v>99.21206518646943</v>
      </c>
      <c r="Q33" s="43"/>
    </row>
    <row r="34" spans="1:17" ht="34.5" customHeight="1">
      <c r="A34" s="35" t="s">
        <v>43</v>
      </c>
      <c r="B34" s="36"/>
      <c r="C34" s="36"/>
      <c r="D34" s="36"/>
      <c r="E34" s="32"/>
      <c r="F34" s="29">
        <f>G34+H34+I34+J34</f>
        <v>2730</v>
      </c>
      <c r="G34" s="29">
        <v>130</v>
      </c>
      <c r="H34" s="29">
        <v>2600</v>
      </c>
      <c r="I34" s="30"/>
      <c r="J34" s="30"/>
      <c r="K34" s="29">
        <f>L34+M34+N34+O34</f>
        <v>2327.06962</v>
      </c>
      <c r="L34" s="29">
        <v>130</v>
      </c>
      <c r="M34" s="31">
        <v>2197.06962</v>
      </c>
      <c r="N34" s="42"/>
      <c r="O34" s="42"/>
      <c r="P34" s="25">
        <f t="shared" si="2"/>
        <v>85.24064542124543</v>
      </c>
      <c r="Q34" s="43"/>
    </row>
    <row r="35" spans="1:17" ht="29.25" customHeight="1">
      <c r="A35" s="26" t="s">
        <v>10</v>
      </c>
      <c r="B35" s="27"/>
      <c r="C35" s="27"/>
      <c r="D35" s="27"/>
      <c r="E35" s="28"/>
      <c r="F35" s="29">
        <f>G35+H35+I35+J35</f>
        <v>1540</v>
      </c>
      <c r="G35" s="29">
        <v>50</v>
      </c>
      <c r="H35" s="29">
        <v>1490</v>
      </c>
      <c r="I35" s="30"/>
      <c r="J35" s="30"/>
      <c r="K35" s="29">
        <f>L35+M35+N35+O35</f>
        <v>1539.949</v>
      </c>
      <c r="L35" s="29">
        <v>49.949</v>
      </c>
      <c r="M35" s="42">
        <v>1490</v>
      </c>
      <c r="N35" s="42"/>
      <c r="O35" s="42"/>
      <c r="P35" s="25">
        <f t="shared" si="2"/>
        <v>99.99668831168832</v>
      </c>
      <c r="Q35" s="43"/>
    </row>
    <row r="36" spans="1:17" ht="33" customHeight="1">
      <c r="A36" s="26" t="s">
        <v>57</v>
      </c>
      <c r="B36" s="27"/>
      <c r="C36" s="27"/>
      <c r="D36" s="27"/>
      <c r="E36" s="28"/>
      <c r="F36" s="29">
        <f>G36+H36+I36+J36</f>
        <v>100</v>
      </c>
      <c r="G36" s="29">
        <v>100</v>
      </c>
      <c r="H36" s="29"/>
      <c r="I36" s="30"/>
      <c r="J36" s="30"/>
      <c r="K36" s="29">
        <f>L36+M36+N36+O36</f>
        <v>100</v>
      </c>
      <c r="L36" s="29">
        <v>100</v>
      </c>
      <c r="M36" s="42"/>
      <c r="N36" s="42"/>
      <c r="O36" s="42"/>
      <c r="P36" s="25">
        <f t="shared" si="2"/>
        <v>100</v>
      </c>
      <c r="Q36" s="43"/>
    </row>
    <row r="37" spans="1:17" ht="27" customHeight="1">
      <c r="A37" s="35" t="s">
        <v>44</v>
      </c>
      <c r="B37" s="36"/>
      <c r="C37" s="36"/>
      <c r="D37" s="36"/>
      <c r="E37" s="32"/>
      <c r="F37" s="29">
        <f>G37+H37+I37+J37</f>
        <v>490</v>
      </c>
      <c r="G37" s="29">
        <v>200</v>
      </c>
      <c r="H37" s="29">
        <v>290</v>
      </c>
      <c r="I37" s="30"/>
      <c r="J37" s="30"/>
      <c r="K37" s="29">
        <f>L37+M37+N37+O37</f>
        <v>490</v>
      </c>
      <c r="L37" s="29">
        <v>200</v>
      </c>
      <c r="M37" s="29">
        <v>290</v>
      </c>
      <c r="N37" s="30"/>
      <c r="O37" s="30"/>
      <c r="P37" s="25">
        <f t="shared" si="2"/>
        <v>100</v>
      </c>
      <c r="Q37" s="43"/>
    </row>
    <row r="38" spans="1:17" ht="71.25" customHeight="1">
      <c r="A38" s="35" t="s">
        <v>12</v>
      </c>
      <c r="B38" s="36"/>
      <c r="C38" s="36"/>
      <c r="D38" s="36"/>
      <c r="E38" s="32"/>
      <c r="F38" s="29">
        <f>F39+F40+F41</f>
        <v>31829.4</v>
      </c>
      <c r="G38" s="29">
        <f>G39+G40+G41</f>
        <v>862.1</v>
      </c>
      <c r="H38" s="29">
        <f>H39+H40+H41</f>
        <v>30967.3</v>
      </c>
      <c r="I38" s="29">
        <f>I39+I40+I41</f>
        <v>0</v>
      </c>
      <c r="J38" s="29">
        <f>J39+J40+J41</f>
        <v>0</v>
      </c>
      <c r="K38" s="29">
        <f>K39+K40+K41</f>
        <v>6451.399</v>
      </c>
      <c r="L38" s="29">
        <f>L39+L40+L41</f>
        <v>786.79</v>
      </c>
      <c r="M38" s="29">
        <f>M39+M40+M41</f>
        <v>5664.609</v>
      </c>
      <c r="N38" s="29">
        <f>N39+N40+N41</f>
        <v>0</v>
      </c>
      <c r="O38" s="29">
        <f>O39+O40+O41</f>
        <v>0</v>
      </c>
      <c r="P38" s="25">
        <f t="shared" si="2"/>
        <v>20.268679271365468</v>
      </c>
      <c r="Q38" s="43"/>
    </row>
    <row r="39" spans="1:17" ht="24.75" customHeight="1">
      <c r="A39" s="26" t="s">
        <v>45</v>
      </c>
      <c r="B39" s="27"/>
      <c r="C39" s="27"/>
      <c r="D39" s="27"/>
      <c r="E39" s="28"/>
      <c r="F39" s="29">
        <f>G39+H39+I39+J39</f>
        <v>863.6</v>
      </c>
      <c r="G39" s="29">
        <v>259.1</v>
      </c>
      <c r="H39" s="29">
        <v>604.5</v>
      </c>
      <c r="I39" s="30"/>
      <c r="J39" s="30"/>
      <c r="K39" s="29">
        <f>L39+M39+N39+O39</f>
        <v>863.6</v>
      </c>
      <c r="L39" s="29">
        <v>259.1</v>
      </c>
      <c r="M39" s="42">
        <v>604.5</v>
      </c>
      <c r="N39" s="42"/>
      <c r="O39" s="42"/>
      <c r="P39" s="25">
        <f t="shared" si="2"/>
        <v>100</v>
      </c>
      <c r="Q39" s="43"/>
    </row>
    <row r="40" spans="1:17" ht="21" customHeight="1">
      <c r="A40" s="35" t="s">
        <v>46</v>
      </c>
      <c r="B40" s="36"/>
      <c r="C40" s="36"/>
      <c r="D40" s="36"/>
      <c r="E40" s="32"/>
      <c r="F40" s="29">
        <f>G40+H40+I40+J40</f>
        <v>662.8</v>
      </c>
      <c r="G40" s="29">
        <v>300</v>
      </c>
      <c r="H40" s="29">
        <f>241.8+121</f>
        <v>362.8</v>
      </c>
      <c r="I40" s="30"/>
      <c r="J40" s="30"/>
      <c r="K40" s="29">
        <f>L40+M40+N40+O40</f>
        <v>587.49</v>
      </c>
      <c r="L40" s="29">
        <f>170.763+53.927</f>
        <v>224.69</v>
      </c>
      <c r="M40" s="42">
        <v>362.8</v>
      </c>
      <c r="N40" s="42"/>
      <c r="O40" s="42"/>
      <c r="P40" s="25">
        <f t="shared" si="2"/>
        <v>88.63759806879904</v>
      </c>
      <c r="Q40" s="43"/>
    </row>
    <row r="41" spans="1:17" ht="23.25" customHeight="1">
      <c r="A41" s="35" t="s">
        <v>25</v>
      </c>
      <c r="B41" s="36"/>
      <c r="C41" s="36"/>
      <c r="D41" s="36"/>
      <c r="E41" s="32"/>
      <c r="F41" s="29">
        <f>G41+H41+I41+J41</f>
        <v>30303</v>
      </c>
      <c r="G41" s="30">
        <v>303</v>
      </c>
      <c r="H41" s="29">
        <v>30000</v>
      </c>
      <c r="I41" s="30"/>
      <c r="J41" s="30"/>
      <c r="K41" s="29">
        <f>L41+M41+N41+O41</f>
        <v>5000.309</v>
      </c>
      <c r="L41" s="30">
        <v>303</v>
      </c>
      <c r="M41" s="29">
        <v>4697.309</v>
      </c>
      <c r="N41" s="30"/>
      <c r="O41" s="30"/>
      <c r="P41" s="25">
        <f t="shared" si="2"/>
        <v>16.5010362010362</v>
      </c>
      <c r="Q41" s="43"/>
    </row>
    <row r="42" spans="1:17" ht="24.75" customHeight="1">
      <c r="A42" s="39" t="s">
        <v>47</v>
      </c>
      <c r="B42" s="40"/>
      <c r="C42" s="40"/>
      <c r="D42" s="40"/>
      <c r="E42" s="41"/>
      <c r="F42" s="25">
        <f>F43+F44+F45+F46+F47+F48</f>
        <v>4799.3301</v>
      </c>
      <c r="G42" s="25">
        <f>G43+G44+G45+G46+G47+G48</f>
        <v>3240.3301</v>
      </c>
      <c r="H42" s="25">
        <f>H43+H44+H45+H46+H47+H48</f>
        <v>1559</v>
      </c>
      <c r="I42" s="25">
        <f>I43+I44+I45+I46+I47+I48</f>
        <v>0</v>
      </c>
      <c r="J42" s="25">
        <f>J43+J44+J45+J46+J47+J48</f>
        <v>0</v>
      </c>
      <c r="K42" s="25">
        <f>K43+K44+K45+K46+K47+K48</f>
        <v>4798.35166</v>
      </c>
      <c r="L42" s="25">
        <f>L43+L44+L45+L46+L47+L48</f>
        <v>3239.3516600000003</v>
      </c>
      <c r="M42" s="25">
        <f>M43+M44+M45+M46+M47+M48</f>
        <v>1559</v>
      </c>
      <c r="N42" s="25">
        <f>N43+N44+N45+N46+N47+N48</f>
        <v>0</v>
      </c>
      <c r="O42" s="25">
        <f>O43+O44+O45+O46+O47+O48</f>
        <v>0</v>
      </c>
      <c r="P42" s="25">
        <f t="shared" si="2"/>
        <v>99.97961298807098</v>
      </c>
      <c r="Q42" s="43"/>
    </row>
    <row r="43" spans="1:17" ht="23.25" customHeight="1">
      <c r="A43" s="35" t="s">
        <v>8</v>
      </c>
      <c r="B43" s="36"/>
      <c r="C43" s="36"/>
      <c r="D43" s="36"/>
      <c r="E43" s="32"/>
      <c r="F43" s="29">
        <f>G43+H43+I43+J43</f>
        <v>200</v>
      </c>
      <c r="G43" s="30">
        <v>200</v>
      </c>
      <c r="H43" s="29"/>
      <c r="I43" s="30"/>
      <c r="J43" s="30"/>
      <c r="K43" s="29">
        <f>L43+M43+N43+O43</f>
        <v>200</v>
      </c>
      <c r="L43" s="30">
        <v>200</v>
      </c>
      <c r="M43" s="42"/>
      <c r="N43" s="42"/>
      <c r="O43" s="42"/>
      <c r="P43" s="25">
        <f t="shared" si="2"/>
        <v>100</v>
      </c>
      <c r="Q43" s="43"/>
    </row>
    <row r="44" spans="1:17" ht="27.75" customHeight="1">
      <c r="A44" s="26" t="s">
        <v>6</v>
      </c>
      <c r="B44" s="27"/>
      <c r="C44" s="27"/>
      <c r="D44" s="27"/>
      <c r="E44" s="28"/>
      <c r="F44" s="29">
        <f>G44+H44+I44+J44</f>
        <v>1727.37849</v>
      </c>
      <c r="G44" s="30">
        <v>1122.87849</v>
      </c>
      <c r="H44" s="29">
        <v>604.5</v>
      </c>
      <c r="I44" s="30"/>
      <c r="J44" s="30"/>
      <c r="K44" s="29">
        <f>L44+M44+N44+O44</f>
        <v>1726.5</v>
      </c>
      <c r="L44" s="30">
        <v>1122</v>
      </c>
      <c r="M44" s="42">
        <v>604.5</v>
      </c>
      <c r="N44" s="42"/>
      <c r="O44" s="42"/>
      <c r="P44" s="25">
        <f t="shared" si="2"/>
        <v>99.94914316664901</v>
      </c>
      <c r="Q44" s="43"/>
    </row>
    <row r="45" spans="1:17" ht="19.5" customHeight="1">
      <c r="A45" s="35" t="s">
        <v>9</v>
      </c>
      <c r="B45" s="36"/>
      <c r="C45" s="36"/>
      <c r="D45" s="36"/>
      <c r="E45" s="32"/>
      <c r="F45" s="29">
        <f>G45+H45+I45+J45</f>
        <v>543.6</v>
      </c>
      <c r="G45" s="30">
        <v>193.6</v>
      </c>
      <c r="H45" s="29">
        <v>350</v>
      </c>
      <c r="I45" s="30"/>
      <c r="J45" s="30"/>
      <c r="K45" s="29">
        <f>L45+M45+N45+O45</f>
        <v>543.50005</v>
      </c>
      <c r="L45" s="30">
        <v>193.50005</v>
      </c>
      <c r="M45" s="42">
        <v>350</v>
      </c>
      <c r="N45" s="42"/>
      <c r="O45" s="42"/>
      <c r="P45" s="25">
        <f t="shared" si="2"/>
        <v>99.98161331861662</v>
      </c>
      <c r="Q45" s="43"/>
    </row>
    <row r="46" spans="1:17" ht="24.75" customHeight="1">
      <c r="A46" s="26" t="s">
        <v>7</v>
      </c>
      <c r="B46" s="27"/>
      <c r="C46" s="27"/>
      <c r="D46" s="27"/>
      <c r="E46" s="28"/>
      <c r="F46" s="29">
        <f>G46+H46+I46+J46</f>
        <v>650</v>
      </c>
      <c r="G46" s="30">
        <v>650</v>
      </c>
      <c r="H46" s="29"/>
      <c r="I46" s="30"/>
      <c r="J46" s="30"/>
      <c r="K46" s="29">
        <f>L46+M46+N46+O46</f>
        <v>650</v>
      </c>
      <c r="L46" s="30">
        <v>650</v>
      </c>
      <c r="M46" s="42"/>
      <c r="N46" s="42"/>
      <c r="O46" s="42"/>
      <c r="P46" s="25">
        <f t="shared" si="2"/>
        <v>100</v>
      </c>
      <c r="Q46" s="43"/>
    </row>
    <row r="47" spans="1:17" ht="24" customHeight="1" hidden="1">
      <c r="A47" s="35" t="s">
        <v>48</v>
      </c>
      <c r="B47" s="36"/>
      <c r="C47" s="36"/>
      <c r="D47" s="36"/>
      <c r="E47" s="32"/>
      <c r="F47" s="29">
        <f>G47+H47+I47+J47</f>
        <v>0</v>
      </c>
      <c r="G47" s="30"/>
      <c r="H47" s="29"/>
      <c r="I47" s="30"/>
      <c r="J47" s="30"/>
      <c r="K47" s="29">
        <f>L47+M47+N47+O47</f>
        <v>0</v>
      </c>
      <c r="L47" s="30"/>
      <c r="M47" s="42"/>
      <c r="N47" s="42"/>
      <c r="O47" s="42"/>
      <c r="P47" s="25" t="e">
        <f t="shared" si="2"/>
        <v>#DIV/0!</v>
      </c>
      <c r="Q47" s="43"/>
    </row>
    <row r="48" spans="1:17" ht="71.25" customHeight="1">
      <c r="A48" s="35" t="s">
        <v>12</v>
      </c>
      <c r="B48" s="36"/>
      <c r="C48" s="36"/>
      <c r="D48" s="36"/>
      <c r="E48" s="32"/>
      <c r="F48" s="29">
        <f>F49+F50</f>
        <v>1678.35161</v>
      </c>
      <c r="G48" s="29">
        <f>G49+G50</f>
        <v>1073.85161</v>
      </c>
      <c r="H48" s="29">
        <f>H49+H50</f>
        <v>604.5</v>
      </c>
      <c r="I48" s="29">
        <f>I49+I50</f>
        <v>0</v>
      </c>
      <c r="J48" s="29">
        <f>J49+J50</f>
        <v>0</v>
      </c>
      <c r="K48" s="29">
        <f>K49+K50</f>
        <v>1678.35161</v>
      </c>
      <c r="L48" s="29">
        <f>L49+L50</f>
        <v>1073.85161</v>
      </c>
      <c r="M48" s="29">
        <f>M49+M50</f>
        <v>604.5</v>
      </c>
      <c r="N48" s="29">
        <f>N49+N50</f>
        <v>0</v>
      </c>
      <c r="O48" s="29">
        <f>O49+O50</f>
        <v>0</v>
      </c>
      <c r="P48" s="25">
        <f t="shared" si="2"/>
        <v>100</v>
      </c>
      <c r="Q48" s="43"/>
    </row>
    <row r="49" spans="1:17" ht="26.25" customHeight="1">
      <c r="A49" s="26" t="s">
        <v>49</v>
      </c>
      <c r="B49" s="27"/>
      <c r="C49" s="27"/>
      <c r="D49" s="27"/>
      <c r="E49" s="28"/>
      <c r="F49" s="29">
        <f>G49+H49+I49+J49</f>
        <v>373.85161</v>
      </c>
      <c r="G49" s="30">
        <v>373.85161</v>
      </c>
      <c r="H49" s="29"/>
      <c r="I49" s="30"/>
      <c r="J49" s="30"/>
      <c r="K49" s="29">
        <f>L49+M49+N49+O49</f>
        <v>373.85161</v>
      </c>
      <c r="L49" s="30">
        <v>373.85161</v>
      </c>
      <c r="M49" s="42"/>
      <c r="N49" s="42"/>
      <c r="O49" s="42"/>
      <c r="P49" s="25">
        <f t="shared" si="2"/>
        <v>100</v>
      </c>
      <c r="Q49" s="43"/>
    </row>
    <row r="50" spans="1:17" ht="23.25" customHeight="1">
      <c r="A50" s="35" t="s">
        <v>50</v>
      </c>
      <c r="B50" s="36"/>
      <c r="C50" s="36"/>
      <c r="D50" s="36"/>
      <c r="E50" s="32"/>
      <c r="F50" s="29">
        <f>G50+H50+I50+J50</f>
        <v>1304.5</v>
      </c>
      <c r="G50" s="30">
        <v>700</v>
      </c>
      <c r="H50" s="29">
        <v>604.5</v>
      </c>
      <c r="I50" s="30"/>
      <c r="J50" s="30"/>
      <c r="K50" s="29">
        <f>L50+M50+N50+O50</f>
        <v>1304.5</v>
      </c>
      <c r="L50" s="30">
        <v>700</v>
      </c>
      <c r="M50" s="42">
        <v>604.5</v>
      </c>
      <c r="N50" s="42"/>
      <c r="O50" s="42"/>
      <c r="P50" s="25">
        <f t="shared" si="2"/>
        <v>100</v>
      </c>
      <c r="Q50" s="43"/>
    </row>
    <row r="51" spans="1:17" ht="27" customHeight="1">
      <c r="A51" s="33" t="s">
        <v>51</v>
      </c>
      <c r="B51" s="34"/>
      <c r="C51" s="34"/>
      <c r="D51" s="34"/>
      <c r="E51" s="32"/>
      <c r="F51" s="25">
        <f aca="true" t="shared" si="5" ref="F51:O52">F52</f>
        <v>77821.34019</v>
      </c>
      <c r="G51" s="25">
        <f t="shared" si="5"/>
        <v>15441.1825</v>
      </c>
      <c r="H51" s="25">
        <f t="shared" si="5"/>
        <v>8826.73291</v>
      </c>
      <c r="I51" s="25">
        <f t="shared" si="5"/>
        <v>0</v>
      </c>
      <c r="J51" s="25">
        <f t="shared" si="5"/>
        <v>53553.42478</v>
      </c>
      <c r="K51" s="25">
        <f>K52</f>
        <v>43749.46867</v>
      </c>
      <c r="L51" s="25">
        <f t="shared" si="5"/>
        <v>9571.35534</v>
      </c>
      <c r="M51" s="25">
        <f t="shared" si="5"/>
        <v>4293.06374</v>
      </c>
      <c r="N51" s="25">
        <f t="shared" si="5"/>
        <v>0</v>
      </c>
      <c r="O51" s="25">
        <f t="shared" si="5"/>
        <v>29885.04959</v>
      </c>
      <c r="P51" s="25">
        <f t="shared" si="2"/>
        <v>56.217829920669736</v>
      </c>
      <c r="Q51" s="43"/>
    </row>
    <row r="52" spans="1:17" ht="36" customHeight="1">
      <c r="A52" s="33" t="s">
        <v>52</v>
      </c>
      <c r="B52" s="34"/>
      <c r="C52" s="34"/>
      <c r="D52" s="34"/>
      <c r="E52" s="44"/>
      <c r="F52" s="25">
        <f t="shared" si="5"/>
        <v>77821.34019</v>
      </c>
      <c r="G52" s="25">
        <f t="shared" si="5"/>
        <v>15441.1825</v>
      </c>
      <c r="H52" s="25">
        <f t="shared" si="5"/>
        <v>8826.73291</v>
      </c>
      <c r="I52" s="25">
        <f t="shared" si="5"/>
        <v>0</v>
      </c>
      <c r="J52" s="25">
        <f t="shared" si="5"/>
        <v>53553.42478</v>
      </c>
      <c r="K52" s="25">
        <f>K53</f>
        <v>43749.46867</v>
      </c>
      <c r="L52" s="25">
        <f t="shared" si="5"/>
        <v>9571.35534</v>
      </c>
      <c r="M52" s="25">
        <f t="shared" si="5"/>
        <v>4293.06374</v>
      </c>
      <c r="N52" s="25">
        <f t="shared" si="5"/>
        <v>0</v>
      </c>
      <c r="O52" s="25">
        <f t="shared" si="5"/>
        <v>29885.04959</v>
      </c>
      <c r="P52" s="25">
        <f t="shared" si="2"/>
        <v>56.217829920669736</v>
      </c>
      <c r="Q52" s="43"/>
    </row>
    <row r="53" spans="1:17" ht="32.25" customHeight="1">
      <c r="A53" s="33" t="s">
        <v>53</v>
      </c>
      <c r="B53" s="34"/>
      <c r="C53" s="34"/>
      <c r="D53" s="34"/>
      <c r="E53" s="44"/>
      <c r="F53" s="25">
        <f aca="true" t="shared" si="6" ref="F53:O53">F54+F55</f>
        <v>77821.34019</v>
      </c>
      <c r="G53" s="25">
        <f t="shared" si="6"/>
        <v>15441.1825</v>
      </c>
      <c r="H53" s="25">
        <f t="shared" si="6"/>
        <v>8826.73291</v>
      </c>
      <c r="I53" s="25">
        <f t="shared" si="6"/>
        <v>0</v>
      </c>
      <c r="J53" s="25">
        <f t="shared" si="6"/>
        <v>53553.42478</v>
      </c>
      <c r="K53" s="25">
        <f t="shared" si="6"/>
        <v>43749.46867</v>
      </c>
      <c r="L53" s="25">
        <f t="shared" si="6"/>
        <v>9571.35534</v>
      </c>
      <c r="M53" s="25">
        <f t="shared" si="6"/>
        <v>4293.06374</v>
      </c>
      <c r="N53" s="25">
        <f t="shared" si="6"/>
        <v>0</v>
      </c>
      <c r="O53" s="25">
        <f t="shared" si="6"/>
        <v>29885.04959</v>
      </c>
      <c r="P53" s="25">
        <f aca="true" t="shared" si="7" ref="P53:P65">K53/F53*100</f>
        <v>56.217829920669736</v>
      </c>
      <c r="Q53" s="43"/>
    </row>
    <row r="54" spans="1:17" ht="25.5" customHeight="1">
      <c r="A54" s="35" t="s">
        <v>54</v>
      </c>
      <c r="B54" s="36"/>
      <c r="C54" s="36"/>
      <c r="D54" s="36"/>
      <c r="E54" s="32"/>
      <c r="F54" s="29">
        <f>G54+H54+J54</f>
        <v>67380.15769000001</v>
      </c>
      <c r="G54" s="30">
        <v>5000</v>
      </c>
      <c r="H54" s="30">
        <f>8826.73291</f>
        <v>8826.73291</v>
      </c>
      <c r="I54" s="30"/>
      <c r="J54" s="30">
        <f>48686.4688+4866.95598</f>
        <v>53553.42478</v>
      </c>
      <c r="K54" s="29">
        <f>L54+M54+O54</f>
        <v>38181.96617</v>
      </c>
      <c r="L54" s="30">
        <v>4003.85284</v>
      </c>
      <c r="M54" s="42">
        <v>4293.06374</v>
      </c>
      <c r="N54" s="42"/>
      <c r="O54" s="42">
        <f>25018.09361+4866.95598</f>
        <v>29885.04959</v>
      </c>
      <c r="P54" s="25">
        <f t="shared" si="7"/>
        <v>56.66648384182491</v>
      </c>
      <c r="Q54" s="43"/>
    </row>
    <row r="55" spans="1:17" ht="23.25" customHeight="1">
      <c r="A55" s="26" t="s">
        <v>55</v>
      </c>
      <c r="B55" s="27"/>
      <c r="C55" s="27"/>
      <c r="D55" s="27"/>
      <c r="E55" s="28"/>
      <c r="F55" s="29">
        <f>G55+H55+I55+J55</f>
        <v>10441.1825</v>
      </c>
      <c r="G55" s="30">
        <v>10441.1825</v>
      </c>
      <c r="H55" s="30"/>
      <c r="I55" s="30"/>
      <c r="J55" s="30"/>
      <c r="K55" s="29">
        <f>L55+M55+N55+O55</f>
        <v>5567.5025</v>
      </c>
      <c r="L55" s="30">
        <v>5567.5025</v>
      </c>
      <c r="M55" s="42"/>
      <c r="N55" s="42"/>
      <c r="O55" s="42"/>
      <c r="P55" s="25">
        <f t="shared" si="7"/>
        <v>53.32252836304699</v>
      </c>
      <c r="Q55" s="43"/>
    </row>
    <row r="56" spans="1:17" ht="24" customHeight="1">
      <c r="A56" s="33" t="s">
        <v>56</v>
      </c>
      <c r="B56" s="34"/>
      <c r="C56" s="34"/>
      <c r="D56" s="34"/>
      <c r="E56" s="32"/>
      <c r="F56" s="25">
        <f aca="true" t="shared" si="8" ref="F56:O56">F57</f>
        <v>17896.699399999998</v>
      </c>
      <c r="G56" s="25">
        <f t="shared" si="8"/>
        <v>11088.05978</v>
      </c>
      <c r="H56" s="25">
        <f t="shared" si="8"/>
        <v>2266.89113</v>
      </c>
      <c r="I56" s="25">
        <f t="shared" si="8"/>
        <v>0</v>
      </c>
      <c r="J56" s="25">
        <f t="shared" si="8"/>
        <v>4541.74849</v>
      </c>
      <c r="K56" s="25">
        <f t="shared" si="8"/>
        <v>17896.699399999998</v>
      </c>
      <c r="L56" s="25">
        <f t="shared" si="8"/>
        <v>11088.05978</v>
      </c>
      <c r="M56" s="25">
        <f t="shared" si="8"/>
        <v>2266.89113</v>
      </c>
      <c r="N56" s="25">
        <f t="shared" si="8"/>
        <v>0</v>
      </c>
      <c r="O56" s="25">
        <f t="shared" si="8"/>
        <v>4541.74849</v>
      </c>
      <c r="P56" s="25">
        <f t="shared" si="7"/>
        <v>100</v>
      </c>
      <c r="Q56" s="45"/>
    </row>
    <row r="57" spans="1:17" ht="30.75" customHeight="1">
      <c r="A57" s="33" t="s">
        <v>52</v>
      </c>
      <c r="B57" s="34"/>
      <c r="C57" s="34"/>
      <c r="D57" s="34"/>
      <c r="E57" s="44"/>
      <c r="F57" s="25">
        <f aca="true" t="shared" si="9" ref="F57:O57">F58</f>
        <v>17896.699399999998</v>
      </c>
      <c r="G57" s="25">
        <f t="shared" si="9"/>
        <v>11088.05978</v>
      </c>
      <c r="H57" s="25">
        <f t="shared" si="9"/>
        <v>2266.89113</v>
      </c>
      <c r="I57" s="25">
        <f t="shared" si="9"/>
        <v>0</v>
      </c>
      <c r="J57" s="25">
        <f t="shared" si="9"/>
        <v>4541.74849</v>
      </c>
      <c r="K57" s="25">
        <f t="shared" si="9"/>
        <v>17896.699399999998</v>
      </c>
      <c r="L57" s="25">
        <f t="shared" si="9"/>
        <v>11088.05978</v>
      </c>
      <c r="M57" s="25">
        <f t="shared" si="9"/>
        <v>2266.89113</v>
      </c>
      <c r="N57" s="25">
        <f t="shared" si="9"/>
        <v>0</v>
      </c>
      <c r="O57" s="25">
        <f t="shared" si="9"/>
        <v>4541.74849</v>
      </c>
      <c r="P57" s="25">
        <f t="shared" si="7"/>
        <v>100</v>
      </c>
      <c r="Q57" s="45"/>
    </row>
    <row r="58" spans="1:16" ht="36.75" customHeight="1">
      <c r="A58" s="39" t="s">
        <v>53</v>
      </c>
      <c r="B58" s="40"/>
      <c r="C58" s="40"/>
      <c r="D58" s="40"/>
      <c r="E58" s="41"/>
      <c r="F58" s="25">
        <f aca="true" t="shared" si="10" ref="F58:O58">F59</f>
        <v>17896.699399999998</v>
      </c>
      <c r="G58" s="25">
        <f t="shared" si="10"/>
        <v>11088.05978</v>
      </c>
      <c r="H58" s="25">
        <f t="shared" si="10"/>
        <v>2266.89113</v>
      </c>
      <c r="I58" s="25">
        <f t="shared" si="10"/>
        <v>0</v>
      </c>
      <c r="J58" s="25">
        <f t="shared" si="10"/>
        <v>4541.74849</v>
      </c>
      <c r="K58" s="25">
        <f t="shared" si="10"/>
        <v>17896.699399999998</v>
      </c>
      <c r="L58" s="25">
        <f t="shared" si="10"/>
        <v>11088.05978</v>
      </c>
      <c r="M58" s="25">
        <f t="shared" si="10"/>
        <v>2266.89113</v>
      </c>
      <c r="N58" s="25">
        <f t="shared" si="10"/>
        <v>0</v>
      </c>
      <c r="O58" s="25">
        <f t="shared" si="10"/>
        <v>4541.74849</v>
      </c>
      <c r="P58" s="25">
        <f t="shared" si="7"/>
        <v>100</v>
      </c>
    </row>
    <row r="59" spans="1:16" ht="27" customHeight="1">
      <c r="A59" s="35" t="s">
        <v>54</v>
      </c>
      <c r="B59" s="36"/>
      <c r="C59" s="36"/>
      <c r="D59" s="36"/>
      <c r="E59" s="32"/>
      <c r="F59" s="29">
        <f>G59+H59+I59+J59</f>
        <v>17896.699399999998</v>
      </c>
      <c r="G59" s="30">
        <v>11088.05978</v>
      </c>
      <c r="H59" s="30">
        <v>2266.89113</v>
      </c>
      <c r="I59" s="30"/>
      <c r="J59" s="30">
        <v>4541.74849</v>
      </c>
      <c r="K59" s="29">
        <f>L59+M59+N59+O59</f>
        <v>17896.699399999998</v>
      </c>
      <c r="L59" s="30">
        <v>11088.05978</v>
      </c>
      <c r="M59" s="30">
        <v>2266.89113</v>
      </c>
      <c r="N59" s="30"/>
      <c r="O59" s="30">
        <v>4541.74849</v>
      </c>
      <c r="P59" s="25">
        <f t="shared" si="7"/>
        <v>100</v>
      </c>
    </row>
    <row r="60" spans="1:16" ht="18" customHeight="1" hidden="1">
      <c r="A60" s="46" t="s">
        <v>1</v>
      </c>
      <c r="B60" s="47"/>
      <c r="C60" s="47"/>
      <c r="D60" s="47"/>
      <c r="E60" s="48"/>
      <c r="F60" s="25"/>
      <c r="G60" s="30"/>
      <c r="H60" s="30"/>
      <c r="I60" s="30"/>
      <c r="J60" s="30"/>
      <c r="K60" s="25"/>
      <c r="L60" s="30"/>
      <c r="M60" s="30"/>
      <c r="N60" s="30"/>
      <c r="O60" s="30"/>
      <c r="P60" s="25" t="e">
        <f t="shared" si="7"/>
        <v>#DIV/0!</v>
      </c>
    </row>
    <row r="61" spans="1:16" ht="28.5" customHeight="1" hidden="1">
      <c r="A61" s="26" t="s">
        <v>3</v>
      </c>
      <c r="B61" s="27"/>
      <c r="C61" s="27"/>
      <c r="D61" s="27"/>
      <c r="E61" s="28"/>
      <c r="F61" s="29"/>
      <c r="G61" s="30"/>
      <c r="H61" s="30"/>
      <c r="I61" s="30"/>
      <c r="J61" s="30"/>
      <c r="K61" s="29"/>
      <c r="L61" s="30"/>
      <c r="M61" s="30"/>
      <c r="N61" s="30"/>
      <c r="O61" s="30"/>
      <c r="P61" s="25" t="e">
        <f t="shared" si="7"/>
        <v>#DIV/0!</v>
      </c>
    </row>
    <row r="62" spans="1:16" ht="20.25" customHeight="1" hidden="1">
      <c r="A62" s="26" t="s">
        <v>4</v>
      </c>
      <c r="B62" s="27"/>
      <c r="C62" s="27"/>
      <c r="D62" s="27"/>
      <c r="E62" s="28"/>
      <c r="F62" s="29"/>
      <c r="G62" s="30"/>
      <c r="H62" s="30"/>
      <c r="I62" s="30"/>
      <c r="J62" s="30"/>
      <c r="K62" s="29"/>
      <c r="L62" s="30"/>
      <c r="M62" s="30"/>
      <c r="N62" s="30"/>
      <c r="O62" s="30"/>
      <c r="P62" s="25" t="e">
        <f t="shared" si="7"/>
        <v>#DIV/0!</v>
      </c>
    </row>
    <row r="63" spans="1:16" ht="28.5" customHeight="1" hidden="1">
      <c r="A63" s="26" t="s">
        <v>5</v>
      </c>
      <c r="B63" s="27"/>
      <c r="C63" s="27"/>
      <c r="D63" s="27"/>
      <c r="E63" s="28"/>
      <c r="F63" s="29"/>
      <c r="G63" s="30"/>
      <c r="H63" s="30"/>
      <c r="I63" s="30"/>
      <c r="J63" s="30"/>
      <c r="K63" s="29"/>
      <c r="L63" s="30"/>
      <c r="M63" s="30"/>
      <c r="N63" s="30"/>
      <c r="O63" s="30"/>
      <c r="P63" s="25" t="e">
        <f t="shared" si="7"/>
        <v>#DIV/0!</v>
      </c>
    </row>
    <row r="64" spans="1:16" ht="30" customHeight="1" hidden="1">
      <c r="A64" s="26" t="s">
        <v>2</v>
      </c>
      <c r="B64" s="27"/>
      <c r="C64" s="27"/>
      <c r="D64" s="27"/>
      <c r="E64" s="28"/>
      <c r="F64" s="29"/>
      <c r="G64" s="30"/>
      <c r="H64" s="30"/>
      <c r="I64" s="30"/>
      <c r="J64" s="30"/>
      <c r="K64" s="29"/>
      <c r="L64" s="30"/>
      <c r="M64" s="30"/>
      <c r="N64" s="30"/>
      <c r="O64" s="30"/>
      <c r="P64" s="25" t="e">
        <f t="shared" si="7"/>
        <v>#DIV/0!</v>
      </c>
    </row>
    <row r="65" spans="1:16" ht="15.75">
      <c r="A65" s="49" t="s">
        <v>0</v>
      </c>
      <c r="B65" s="49"/>
      <c r="C65" s="49"/>
      <c r="D65" s="49"/>
      <c r="E65" s="49"/>
      <c r="F65" s="50">
        <f>F56+F51+F11</f>
        <v>358857.69992000004</v>
      </c>
      <c r="G65" s="50">
        <f>G56+G51+G11</f>
        <v>45344.03524</v>
      </c>
      <c r="H65" s="50">
        <f>H56+H51+H11</f>
        <v>72382.09141000001</v>
      </c>
      <c r="I65" s="50">
        <f>I56+I51+I11</f>
        <v>183036.4</v>
      </c>
      <c r="J65" s="50">
        <f>J56+J51+J11</f>
        <v>58095.17327</v>
      </c>
      <c r="K65" s="50">
        <f>K56+K51+K11</f>
        <v>298669.25585</v>
      </c>
      <c r="L65" s="50">
        <f>L56+L51+L11</f>
        <v>39063.25691</v>
      </c>
      <c r="M65" s="50">
        <f>M56+M51+M11</f>
        <v>42142.80086</v>
      </c>
      <c r="N65" s="50">
        <f>N56+N51+N11</f>
        <v>183036.4</v>
      </c>
      <c r="O65" s="50">
        <f>O56+O51+O11</f>
        <v>34426.79808</v>
      </c>
      <c r="P65" s="25">
        <f t="shared" si="7"/>
        <v>83.22776853236873</v>
      </c>
    </row>
    <row r="68" spans="11:16" ht="15.75">
      <c r="K68" s="51"/>
      <c r="P68" s="51"/>
    </row>
  </sheetData>
  <sheetProtection/>
  <mergeCells count="64">
    <mergeCell ref="K9:K10"/>
    <mergeCell ref="L9:O9"/>
    <mergeCell ref="P9:P10"/>
    <mergeCell ref="A64:E64"/>
    <mergeCell ref="A65:E65"/>
    <mergeCell ref="A60:E60"/>
    <mergeCell ref="A61:E61"/>
    <mergeCell ref="A62:E62"/>
    <mergeCell ref="A63:E63"/>
    <mergeCell ref="A56:D56"/>
    <mergeCell ref="A57:D57"/>
    <mergeCell ref="A58:E58"/>
    <mergeCell ref="A59:D59"/>
    <mergeCell ref="A54:D54"/>
    <mergeCell ref="A55:E55"/>
    <mergeCell ref="A51:D51"/>
    <mergeCell ref="A52:D52"/>
    <mergeCell ref="A53:D53"/>
    <mergeCell ref="A50:D50"/>
    <mergeCell ref="A48:D48"/>
    <mergeCell ref="A49:E49"/>
    <mergeCell ref="A47:D47"/>
    <mergeCell ref="A46:E46"/>
    <mergeCell ref="A45:D45"/>
    <mergeCell ref="A43:D43"/>
    <mergeCell ref="A44:E44"/>
    <mergeCell ref="A40:D40"/>
    <mergeCell ref="A41:D41"/>
    <mergeCell ref="A42:E42"/>
    <mergeCell ref="A39:E39"/>
    <mergeCell ref="A36:E36"/>
    <mergeCell ref="A37:D37"/>
    <mergeCell ref="A38:D38"/>
    <mergeCell ref="A34:D34"/>
    <mergeCell ref="A35:E35"/>
    <mergeCell ref="A31:E31"/>
    <mergeCell ref="A18:D18"/>
    <mergeCell ref="A22:D22"/>
    <mergeCell ref="A26:D26"/>
    <mergeCell ref="A27:D27"/>
    <mergeCell ref="A28:D28"/>
    <mergeCell ref="A30:D30"/>
    <mergeCell ref="A29:E29"/>
    <mergeCell ref="F9:F10"/>
    <mergeCell ref="A20:D20"/>
    <mergeCell ref="A11:E11"/>
    <mergeCell ref="A33:E33"/>
    <mergeCell ref="A23:E23"/>
    <mergeCell ref="A15:D15"/>
    <mergeCell ref="A32:D32"/>
    <mergeCell ref="A25:D25"/>
    <mergeCell ref="A24:E24"/>
    <mergeCell ref="A19:D19"/>
    <mergeCell ref="A21:D21"/>
    <mergeCell ref="A14:D14"/>
    <mergeCell ref="A12:D12"/>
    <mergeCell ref="A16:D16"/>
    <mergeCell ref="A17:D17"/>
    <mergeCell ref="A13:D13"/>
    <mergeCell ref="M5:R5"/>
    <mergeCell ref="O6:P6"/>
    <mergeCell ref="A7:P7"/>
    <mergeCell ref="G9:J9"/>
    <mergeCell ref="A9:E10"/>
  </mergeCells>
  <printOptions/>
  <pageMargins left="1.0236220472440944" right="0.7480314960629921" top="0.5118110236220472" bottom="0.5118110236220472" header="0.5118110236220472" footer="0.5118110236220472"/>
  <pageSetup fitToHeight="2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2017-03-10T03:09:19Z</cp:lastPrinted>
  <dcterms:created xsi:type="dcterms:W3CDTF">1996-10-08T23:32:33Z</dcterms:created>
  <dcterms:modified xsi:type="dcterms:W3CDTF">2017-03-10T03:09:36Z</dcterms:modified>
  <cp:category/>
  <cp:version/>
  <cp:contentType/>
  <cp:contentStatus/>
</cp:coreProperties>
</file>