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рма 2" sheetId="2" r:id="rId2"/>
    <sheet name="форма 3" sheetId="3" r:id="rId3"/>
    <sheet name="форма 6" sheetId="4" r:id="rId4"/>
    <sheet name="форма 7" sheetId="5" r:id="rId5"/>
  </sheets>
  <definedNames>
    <definedName name="_xlnm.Print_Area" localSheetId="2">'форма 3'!$A$1:$I$18</definedName>
    <definedName name="_xlnm.Print_Area" localSheetId="3">'форма 6'!$A$1:$H$19</definedName>
    <definedName name="_xlnm.Print_Area" localSheetId="4">'форма 7'!$A$1:$E$10</definedName>
  </definedNames>
  <calcPr fullCalcOnLoad="1"/>
</workbook>
</file>

<file path=xl/sharedStrings.xml><?xml version="1.0" encoding="utf-8"?>
<sst xmlns="http://schemas.openxmlformats.org/spreadsheetml/2006/main" count="270" uniqueCount="129">
  <si>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</si>
  <si>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</si>
  <si>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</si>
  <si>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Исполнительно-распорядительный орган местного самоуправления – администрация города Горно-Алтайска</t>
  </si>
  <si>
    <t>Статус</t>
  </si>
  <si>
    <t>Код муниципальной программы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</si>
  <si>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</si>
  <si>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</si>
  <si>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</si>
  <si>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</si>
  <si>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</si>
  <si>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</si>
  <si>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</si>
  <si>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</si>
  <si>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</si>
  <si>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</si>
  <si>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</si>
  <si>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</si>
  <si>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</si>
  <si>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1.1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</si>
  <si>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</si>
  <si>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</si>
  <si>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</si>
  <si>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</si>
  <si>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</si>
  <si>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</si>
  <si>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</si>
  <si>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программе), тыс.рублей</t>
  </si>
  <si>
    <t>Фактичесские расходы на отчетную дату</t>
  </si>
  <si>
    <t>Форма 2</t>
  </si>
  <si>
    <t>Отчет о расходах на реализацию целей муниципальной программы</t>
  </si>
  <si>
    <t>Форма 3</t>
  </si>
  <si>
    <t>Наименование подпрограммы, основного мероприятия</t>
  </si>
  <si>
    <t>Ответсвенный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</si>
  <si>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</si>
  <si>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</si>
  <si>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</si>
  <si>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</si>
  <si>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2014 - 2019 годы</t>
  </si>
  <si>
    <t>Отчет о выполнении основных мероприятий муниципальной</t>
  </si>
  <si>
    <t>Прирост количества СМСП, осуществляющих деятельность на территории города Горно-Алтайска</t>
  </si>
  <si>
    <t>%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</si>
  <si>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</si>
  <si>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</si>
  <si>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</si>
  <si>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</si>
  <si>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</si>
  <si>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</si>
  <si>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</si>
  <si>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</si>
  <si>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«Развитие экономического потенциала и предпринимательства в муниципальном образовании «Город Горно-Алтайск» на 2014-2019 годы»</t>
  </si>
  <si>
    <t>Развитие экономического потенциала и предпринимательства в муниципального образования «Город Горно-Алтайск» на 2014-2019 годы»</t>
  </si>
  <si>
    <t>Муниципальная программа  "Развитие экономического потенциала и предпринимательства в муниципального образования «Город Горно-Алтайск» на 2014-2019 годы»</t>
  </si>
  <si>
    <t>Форма 6</t>
  </si>
  <si>
    <t>Администратор муниципальной программы</t>
  </si>
  <si>
    <t>Наименование муниципальной программы, подпрограммы, обеспечивающей подпрограммы, основного мероприятия</t>
  </si>
  <si>
    <t>Расходы бюджета муниципального образования «Город Горно-Алтайск», тыс. рублей</t>
  </si>
  <si>
    <t>МП1</t>
  </si>
  <si>
    <t>ПП2</t>
  </si>
  <si>
    <t>ОМ3</t>
  </si>
  <si>
    <t>М4</t>
  </si>
  <si>
    <t>ГРБС5</t>
  </si>
  <si>
    <t>РЗ6</t>
  </si>
  <si>
    <t>ПР7</t>
  </si>
  <si>
    <t>ЦС8</t>
  </si>
  <si>
    <t>ВР9</t>
  </si>
  <si>
    <t>Развитие экономического потенциала и предпринимательства муниципального образования «Город Горно-Алтайск» на 2014-2019 годы</t>
  </si>
  <si>
    <t>Исполнительно-распорядительный орган местного самоуправления – администрация города Горно-Алтайска (далее – Администрация города Горно-Алтайска)</t>
  </si>
  <si>
    <t>Развитие предпринимательства в муниципальном образовании «Город Горно-Алтайск» на 2014-2019 годы</t>
  </si>
  <si>
    <t xml:space="preserve">Администрация города Горно-Алтайска </t>
  </si>
  <si>
    <t>Основное мероприятие 1</t>
  </si>
  <si>
    <t>Отдел экономики</t>
  </si>
  <si>
    <t>Отдел экономики и трудовых отношений Администрации города Горно-Алтайска (далее - Отдел экономики)</t>
  </si>
  <si>
    <t>Прирост объема налоговых поступлений в бюджет муниципального образования «Город Горно-Алтайск» от субъектов малого и среднего предпринимательства города Горно-Алтайска</t>
  </si>
  <si>
    <t>Прирост инвестиций в основной капитал по городу Горно-Алтайск</t>
  </si>
  <si>
    <t>% к отчетному году</t>
  </si>
  <si>
    <t>Подпрограмма «Развитие предпринимательства в муниципальном образовании «Город Горно-Алтайск» на 2014-2019 годы</t>
  </si>
  <si>
    <t>Количество субъектов малого и среднего предпринимательств (далее – СМСП) в расчете на 1 тыс. человек населения муниципального образования «Город Горно-Алтайск</t>
  </si>
  <si>
    <t>ед.</t>
  </si>
  <si>
    <t>Доля среднесписочной численности работников (без внешних совместителей), занятых у СМСП муниципального образования «Город Горно-Алтайск»</t>
  </si>
  <si>
    <t>Доля вновь созданных СМСП от общего числа СМСП муниципального образования «Город Горно-Алтайск»</t>
  </si>
  <si>
    <t>Оборот СМСП к показателю 2014 года</t>
  </si>
  <si>
    <t>Количество СМСП города Горно-Алтайска, получивших государственную поддержку</t>
  </si>
  <si>
    <t>1.1.</t>
  </si>
  <si>
    <t>1.2.</t>
  </si>
  <si>
    <t>1.3.</t>
  </si>
  <si>
    <t>1.4.</t>
  </si>
  <si>
    <t>1.5.</t>
  </si>
  <si>
    <t>1.6.</t>
  </si>
  <si>
    <t>Прирост объема налоговых поступлений в бюджет муниципального образования «Город Горно-Алтайск» от субъектов малого и среднего предпринимательства города Горно-Алтайска (% к отчетному году)</t>
  </si>
  <si>
    <t>Процент выполнения целевого показателя, для достижения которого реализуется основное мероприятие</t>
  </si>
  <si>
    <t>Сведения о внесенных в муниципальную программу</t>
  </si>
  <si>
    <t>Номер</t>
  </si>
  <si>
    <t>Постановление Администрации города Горно-Алтайска</t>
  </si>
  <si>
    <t>...</t>
  </si>
  <si>
    <t xml:space="preserve">Вид нормативного правового акта </t>
  </si>
  <si>
    <t xml:space="preserve">Дата принятия </t>
  </si>
  <si>
    <t>Суть изменения (краткое изложение)</t>
  </si>
  <si>
    <t>Форма 7</t>
  </si>
  <si>
    <t>Обеспечивающая программа</t>
  </si>
  <si>
    <t>х</t>
  </si>
  <si>
    <t>01</t>
  </si>
  <si>
    <t>Основное мероприятие</t>
  </si>
  <si>
    <t>012</t>
  </si>
  <si>
    <t>01101S0005</t>
  </si>
  <si>
    <t>04</t>
  </si>
  <si>
    <t>0110100001</t>
  </si>
  <si>
    <t>0110100002</t>
  </si>
  <si>
    <t>0110100003</t>
  </si>
  <si>
    <t>0110100004</t>
  </si>
  <si>
    <t>0110100005</t>
  </si>
  <si>
    <t>0110200000</t>
  </si>
  <si>
    <t>«Развитие экономического потенциала и предпринимательства в муниципальном образовании «Город Горно-Алтайск» 
на 2014 - 2019 годы»</t>
  </si>
  <si>
    <t>Развитие предпринимательства в муниципальном образовании "Город Горно-Алтайск"</t>
  </si>
  <si>
    <t>Прирост инвестиций в основной капитал по городу Горно-Алтайск 
(% к отчетному году)</t>
  </si>
  <si>
    <t>на реализацию муниципальной программы по состоянию на 01.01.2019 года</t>
  </si>
  <si>
    <t>за счет всех источников финансирования по состоянию на 01.01.2019 года</t>
  </si>
  <si>
    <t>15</t>
  </si>
  <si>
    <t>8</t>
  </si>
  <si>
    <t>60</t>
  </si>
  <si>
    <t>1,9</t>
  </si>
  <si>
    <t>6,6</t>
  </si>
  <si>
    <t>5</t>
  </si>
  <si>
    <t>2018 год</t>
  </si>
  <si>
    <t>30.03.2018 г.</t>
  </si>
  <si>
    <t xml:space="preserve">
Корректировка расходов по программным мероприятиям муниципальной программы в соответствии с бюджетом.
Приведение Порядка предоставления субсидий из бюджета муниципального образования «Город Горно-Алтайск» на грантовую поддержку начинающих предпринимателей  в соответствие с  Бюджетным кодексом Российской Федерации (далее –  БК РФ). С 1 января 2018 года вступили в силу изменения в п. 5 ст. 87 БК РФ </t>
  </si>
  <si>
    <t>программы по состоянию на 01.01.2019 года</t>
  </si>
  <si>
    <t>Отчет о достигнутых значениях целевых показателей муниципальной</t>
  </si>
  <si>
    <t>изменениях по состоянию на 01.01.2019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</si>
</sst>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7" fontId="0" fillId="0" borderId="10" xfId="59" applyFont="1" applyBorder="1" applyAlignment="1">
      <alignment horizontal="center" vertical="center"/>
    </xf>
    <xf numFmtId="187" fontId="1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7" fontId="0" fillId="0" borderId="10" xfId="59" applyFont="1" applyBorder="1" applyAlignment="1">
      <alignment horizontal="left" vertical="center" wrapText="1"/>
    </xf>
    <xf numFmtId="49" fontId="0" fillId="0" borderId="10" xfId="59" applyNumberFormat="1" applyFont="1" applyBorder="1" applyAlignment="1">
      <alignment horizontal="center" vertical="center"/>
    </xf>
    <xf numFmtId="2" fontId="0" fillId="0" borderId="10" xfId="59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3" fontId="0" fillId="0" borderId="0" xfId="0" applyNumberFormat="1" applyAlignment="1">
      <alignment horizontal="center"/>
    </xf>
    <xf numFmtId="187" fontId="0" fillId="0" borderId="10" xfId="59" applyFont="1" applyBorder="1" applyAlignment="1">
      <alignment horizontal="center" vertical="center" wrapText="1"/>
    </xf>
    <xf numFmtId="192" fontId="0" fillId="0" borderId="10" xfId="59" applyNumberFormat="1" applyFont="1" applyBorder="1" applyAlignment="1">
      <alignment horizontal="center" vertical="center"/>
    </xf>
    <xf numFmtId="187" fontId="0" fillId="0" borderId="10" xfId="59" applyFont="1" applyFill="1" applyBorder="1" applyAlignment="1">
      <alignment horizontal="center" vertical="center" wrapText="1"/>
    </xf>
    <xf numFmtId="187" fontId="0" fillId="0" borderId="10" xfId="59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59" applyNumberFormat="1" applyFont="1" applyFill="1" applyBorder="1" applyAlignment="1">
      <alignment horizontal="center" vertical="center"/>
    </xf>
    <xf numFmtId="2" fontId="0" fillId="0" borderId="10" xfId="59" applyNumberFormat="1" applyFont="1" applyFill="1" applyBorder="1" applyAlignment="1">
      <alignment horizontal="center" vertical="center"/>
    </xf>
    <xf numFmtId="0" fontId="8" fillId="0" borderId="10" xfId="59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187" fontId="0" fillId="0" borderId="10" xfId="59" applyFont="1" applyFill="1" applyBorder="1" applyAlignment="1">
      <alignment horizontal="center" vertical="center"/>
    </xf>
    <xf numFmtId="1" fontId="0" fillId="0" borderId="10" xfId="59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7" fontId="9" fillId="0" borderId="10" xfId="59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0" fillId="33" borderId="10" xfId="59" applyNumberFormat="1" applyFont="1" applyFill="1" applyBorder="1" applyAlignment="1">
      <alignment horizontal="center" vertical="center"/>
    </xf>
    <xf numFmtId="192" fontId="0" fillId="33" borderId="10" xfId="59" applyNumberFormat="1" applyFont="1" applyFill="1" applyBorder="1" applyAlignment="1">
      <alignment horizontal="center" vertical="center"/>
    </xf>
    <xf numFmtId="2" fontId="0" fillId="33" borderId="10" xfId="59" applyNumberFormat="1" applyFont="1" applyFill="1" applyBorder="1" applyAlignment="1">
      <alignment horizontal="center" vertical="center"/>
    </xf>
    <xf numFmtId="1" fontId="0" fillId="33" borderId="10" xfId="59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92" fontId="0" fillId="0" borderId="10" xfId="59" applyNumberFormat="1" applyFont="1" applyBorder="1" applyAlignment="1">
      <alignment horizontal="center" vertical="center" wrapText="1"/>
    </xf>
    <xf numFmtId="192" fontId="0" fillId="0" borderId="10" xfId="59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398"/>
  <sheetViews>
    <sheetView view="pageBreakPreview" zoomScale="70" zoomScaleNormal="80" zoomScaleSheetLayoutView="70" zoomScalePageLayoutView="0" workbookViewId="0" topLeftCell="A1">
      <selection activeCell="AD18" sqref="AD18"/>
    </sheetView>
  </sheetViews>
  <sheetFormatPr defaultColWidth="9.140625" defaultRowHeight="12.75"/>
  <cols>
    <col min="1" max="1" width="17.7109375" style="5" customWidth="1"/>
    <col min="2" max="2" width="28.421875" style="5" customWidth="1"/>
    <col min="3" max="3" width="26.7109375" style="5" customWidth="1"/>
    <col min="4" max="10" width="9.140625" style="6" customWidth="1"/>
    <col min="11" max="11" width="13.421875" style="6" customWidth="1"/>
    <col min="12" max="12" width="10.7109375" style="6" customWidth="1"/>
    <col min="13" max="13" width="15.140625" style="6" customWidth="1"/>
    <col min="14" max="14" width="12.140625" style="6" customWidth="1"/>
    <col min="15" max="15" width="11.421875" style="6" customWidth="1"/>
    <col min="16" max="16" width="11.28125" style="1" customWidth="1"/>
    <col min="17" max="17" width="10.57421875" style="1" customWidth="1"/>
    <col min="18" max="18" width="9.140625" style="1" customWidth="1"/>
  </cols>
  <sheetData>
    <row r="1" ht="14.25">
      <c r="Q1" s="26" t="s">
        <v>15</v>
      </c>
    </row>
    <row r="2" spans="1:15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.75">
      <c r="A3" s="66" t="s">
        <v>115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6" spans="1:17" ht="36.75" customHeight="1">
      <c r="A6" s="67" t="s">
        <v>1</v>
      </c>
      <c r="B6" s="67"/>
      <c r="C6" s="67"/>
      <c r="D6" s="69" t="s">
        <v>112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8" customHeight="1">
      <c r="A7" s="68" t="s">
        <v>54</v>
      </c>
      <c r="B7" s="68"/>
      <c r="C7" s="68"/>
      <c r="D7" s="70" t="s">
        <v>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62.25" customHeight="1">
      <c r="A8" s="64" t="s">
        <v>4</v>
      </c>
      <c r="B8" s="64" t="s">
        <v>55</v>
      </c>
      <c r="C8" s="64" t="s">
        <v>17</v>
      </c>
      <c r="D8" s="64" t="s">
        <v>5</v>
      </c>
      <c r="E8" s="64"/>
      <c r="F8" s="64"/>
      <c r="G8" s="64"/>
      <c r="H8" s="64"/>
      <c r="I8" s="64"/>
      <c r="J8" s="64"/>
      <c r="K8" s="64"/>
      <c r="L8" s="64"/>
      <c r="M8" s="64" t="s">
        <v>56</v>
      </c>
      <c r="N8" s="64"/>
      <c r="O8" s="64"/>
      <c r="P8" s="65" t="s">
        <v>9</v>
      </c>
      <c r="Q8" s="65"/>
    </row>
    <row r="9" spans="1:17" ht="75.75" thickBot="1">
      <c r="A9" s="64"/>
      <c r="B9" s="64"/>
      <c r="C9" s="64"/>
      <c r="D9" s="22" t="s">
        <v>57</v>
      </c>
      <c r="E9" s="22" t="s">
        <v>58</v>
      </c>
      <c r="F9" s="23" t="s">
        <v>59</v>
      </c>
      <c r="G9" s="22" t="s">
        <v>60</v>
      </c>
      <c r="H9" s="22" t="s">
        <v>61</v>
      </c>
      <c r="I9" s="22" t="s">
        <v>62</v>
      </c>
      <c r="J9" s="22" t="s">
        <v>63</v>
      </c>
      <c r="K9" s="22" t="s">
        <v>64</v>
      </c>
      <c r="L9" s="22" t="s">
        <v>65</v>
      </c>
      <c r="M9" s="24" t="s">
        <v>6</v>
      </c>
      <c r="N9" s="24" t="s">
        <v>7</v>
      </c>
      <c r="O9" s="24" t="s">
        <v>8</v>
      </c>
      <c r="P9" s="24" t="s">
        <v>10</v>
      </c>
      <c r="Q9" s="24" t="s">
        <v>11</v>
      </c>
    </row>
    <row r="10" spans="1:17" ht="16.5" thickBot="1">
      <c r="A10" s="64" t="s">
        <v>12</v>
      </c>
      <c r="B10" s="64" t="s">
        <v>66</v>
      </c>
      <c r="C10" s="21" t="s">
        <v>14</v>
      </c>
      <c r="D10" s="45" t="s">
        <v>101</v>
      </c>
      <c r="E10" s="19">
        <v>0</v>
      </c>
      <c r="F10" s="19">
        <v>0</v>
      </c>
      <c r="G10" s="19">
        <v>0</v>
      </c>
      <c r="H10" s="19"/>
      <c r="I10" s="19"/>
      <c r="J10" s="19"/>
      <c r="K10" s="19"/>
      <c r="L10" s="19"/>
      <c r="M10" s="50">
        <f>M11</f>
        <v>945</v>
      </c>
      <c r="N10" s="50">
        <f>N11</f>
        <v>747.09</v>
      </c>
      <c r="O10" s="50">
        <f>O11</f>
        <v>747.09</v>
      </c>
      <c r="P10" s="50">
        <f>O10*100/M10</f>
        <v>79.05714285714286</v>
      </c>
      <c r="Q10" s="50">
        <f>O10*100/N10</f>
        <v>100</v>
      </c>
    </row>
    <row r="11" spans="1:17" ht="110.25" customHeight="1" thickBot="1">
      <c r="A11" s="64"/>
      <c r="B11" s="64"/>
      <c r="C11" s="21" t="s">
        <v>67</v>
      </c>
      <c r="D11" s="45" t="s">
        <v>101</v>
      </c>
      <c r="E11" s="19">
        <v>0</v>
      </c>
      <c r="F11" s="19">
        <v>0</v>
      </c>
      <c r="G11" s="19">
        <v>0</v>
      </c>
      <c r="H11" s="45" t="s">
        <v>103</v>
      </c>
      <c r="I11" s="19"/>
      <c r="J11" s="19"/>
      <c r="K11" s="19"/>
      <c r="L11" s="19"/>
      <c r="M11" s="50">
        <f>M13</f>
        <v>945</v>
      </c>
      <c r="N11" s="50">
        <f>N13</f>
        <v>747.09</v>
      </c>
      <c r="O11" s="50">
        <f>O13</f>
        <v>747.09</v>
      </c>
      <c r="P11" s="50">
        <f>O11*100/M11</f>
        <v>79.05714285714286</v>
      </c>
      <c r="Q11" s="50">
        <f>O11*100/N11</f>
        <v>100</v>
      </c>
    </row>
    <row r="12" spans="1:17" ht="30.75" thickBot="1">
      <c r="A12" s="55" t="s">
        <v>99</v>
      </c>
      <c r="B12" s="20" t="s">
        <v>100</v>
      </c>
      <c r="C12" s="21" t="s">
        <v>100</v>
      </c>
      <c r="D12" s="19" t="s">
        <v>100</v>
      </c>
      <c r="E12" s="19" t="s">
        <v>100</v>
      </c>
      <c r="F12" s="19" t="s">
        <v>100</v>
      </c>
      <c r="G12" s="19" t="s">
        <v>100</v>
      </c>
      <c r="H12" s="19" t="s">
        <v>100</v>
      </c>
      <c r="I12" s="19" t="s">
        <v>100</v>
      </c>
      <c r="J12" s="19" t="s">
        <v>100</v>
      </c>
      <c r="K12" s="19" t="s">
        <v>100</v>
      </c>
      <c r="L12" s="19" t="s">
        <v>100</v>
      </c>
      <c r="M12" s="50" t="s">
        <v>100</v>
      </c>
      <c r="N12" s="50" t="s">
        <v>100</v>
      </c>
      <c r="O12" s="50" t="s">
        <v>100</v>
      </c>
      <c r="P12" s="50" t="s">
        <v>100</v>
      </c>
      <c r="Q12" s="50" t="s">
        <v>100</v>
      </c>
    </row>
    <row r="13" spans="1:17" ht="95.25" thickBot="1">
      <c r="A13" s="20" t="s">
        <v>13</v>
      </c>
      <c r="B13" s="20" t="s">
        <v>68</v>
      </c>
      <c r="C13" s="21" t="s">
        <v>69</v>
      </c>
      <c r="D13" s="45" t="s">
        <v>101</v>
      </c>
      <c r="E13" s="19">
        <v>1</v>
      </c>
      <c r="F13" s="19">
        <v>0</v>
      </c>
      <c r="G13" s="19"/>
      <c r="H13" s="45" t="s">
        <v>103</v>
      </c>
      <c r="I13" s="25"/>
      <c r="J13" s="25"/>
      <c r="K13" s="25"/>
      <c r="L13" s="19"/>
      <c r="M13" s="50">
        <f>M14</f>
        <v>945</v>
      </c>
      <c r="N13" s="50">
        <f>N14</f>
        <v>747.09</v>
      </c>
      <c r="O13" s="50">
        <f>O14</f>
        <v>747.09</v>
      </c>
      <c r="P13" s="50">
        <f>O13*100/M13</f>
        <v>79.05714285714286</v>
      </c>
      <c r="Q13" s="50">
        <f>O13*100/N13</f>
        <v>100</v>
      </c>
    </row>
    <row r="14" spans="1:17" ht="16.5" thickBot="1">
      <c r="A14" s="64" t="s">
        <v>102</v>
      </c>
      <c r="B14" s="64" t="s">
        <v>68</v>
      </c>
      <c r="C14" s="64" t="s">
        <v>71</v>
      </c>
      <c r="D14" s="54" t="s">
        <v>101</v>
      </c>
      <c r="E14" s="53">
        <v>1</v>
      </c>
      <c r="F14" s="53">
        <v>1</v>
      </c>
      <c r="G14" s="53"/>
      <c r="H14" s="45" t="s">
        <v>103</v>
      </c>
      <c r="I14" s="42"/>
      <c r="J14" s="42"/>
      <c r="K14" s="43"/>
      <c r="L14" s="53"/>
      <c r="M14" s="50">
        <f>SUM(M15:M28)</f>
        <v>945</v>
      </c>
      <c r="N14" s="50">
        <f>SUM(N15:N28)</f>
        <v>747.09</v>
      </c>
      <c r="O14" s="50">
        <f>SUM(O15:O28)</f>
        <v>747.09</v>
      </c>
      <c r="P14" s="50">
        <f>O14*100/M14</f>
        <v>79.05714285714286</v>
      </c>
      <c r="Q14" s="50">
        <f>O14*100/N14</f>
        <v>100</v>
      </c>
    </row>
    <row r="15" spans="1:17" ht="16.5" thickBot="1">
      <c r="A15" s="64"/>
      <c r="B15" s="64"/>
      <c r="C15" s="64"/>
      <c r="D15" s="54" t="s">
        <v>101</v>
      </c>
      <c r="E15" s="49">
        <v>1</v>
      </c>
      <c r="F15" s="49">
        <v>1</v>
      </c>
      <c r="G15" s="49">
        <v>1</v>
      </c>
      <c r="H15" s="45" t="s">
        <v>103</v>
      </c>
      <c r="I15" s="45" t="s">
        <v>105</v>
      </c>
      <c r="J15" s="44">
        <v>12</v>
      </c>
      <c r="K15" s="45" t="s">
        <v>106</v>
      </c>
      <c r="L15" s="49">
        <v>810</v>
      </c>
      <c r="M15" s="50">
        <v>0</v>
      </c>
      <c r="N15" s="50">
        <v>0</v>
      </c>
      <c r="O15" s="50">
        <v>0</v>
      </c>
      <c r="P15" s="51">
        <v>0</v>
      </c>
      <c r="Q15" s="51">
        <v>0</v>
      </c>
    </row>
    <row r="16" spans="1:17" ht="16.5" thickBot="1">
      <c r="A16" s="64"/>
      <c r="B16" s="64"/>
      <c r="C16" s="64"/>
      <c r="D16" s="54" t="s">
        <v>101</v>
      </c>
      <c r="E16" s="49">
        <v>1</v>
      </c>
      <c r="F16" s="49">
        <v>1</v>
      </c>
      <c r="G16" s="49">
        <v>1</v>
      </c>
      <c r="H16" s="45" t="s">
        <v>103</v>
      </c>
      <c r="I16" s="45" t="s">
        <v>105</v>
      </c>
      <c r="J16" s="44">
        <v>12</v>
      </c>
      <c r="K16" s="45" t="s">
        <v>106</v>
      </c>
      <c r="L16" s="49">
        <v>812</v>
      </c>
      <c r="M16" s="50">
        <v>0</v>
      </c>
      <c r="N16" s="50">
        <v>0</v>
      </c>
      <c r="O16" s="50">
        <v>0</v>
      </c>
      <c r="P16" s="51">
        <v>0</v>
      </c>
      <c r="Q16" s="51">
        <v>0</v>
      </c>
    </row>
    <row r="17" spans="1:17" ht="16.5" thickBot="1">
      <c r="A17" s="64"/>
      <c r="B17" s="64"/>
      <c r="C17" s="64"/>
      <c r="D17" s="54" t="s">
        <v>101</v>
      </c>
      <c r="E17" s="49">
        <v>1</v>
      </c>
      <c r="F17" s="49">
        <v>1</v>
      </c>
      <c r="G17" s="49">
        <v>2</v>
      </c>
      <c r="H17" s="45" t="s">
        <v>103</v>
      </c>
      <c r="I17" s="45" t="s">
        <v>105</v>
      </c>
      <c r="J17" s="44">
        <v>12</v>
      </c>
      <c r="K17" s="45" t="s">
        <v>107</v>
      </c>
      <c r="L17" s="49">
        <v>810</v>
      </c>
      <c r="M17" s="50">
        <v>0</v>
      </c>
      <c r="N17" s="50">
        <v>0</v>
      </c>
      <c r="O17" s="50">
        <v>0</v>
      </c>
      <c r="P17" s="51">
        <v>0</v>
      </c>
      <c r="Q17" s="51">
        <v>0</v>
      </c>
    </row>
    <row r="18" spans="1:17" ht="16.5" thickBot="1">
      <c r="A18" s="64"/>
      <c r="B18" s="64"/>
      <c r="C18" s="64"/>
      <c r="D18" s="54" t="s">
        <v>101</v>
      </c>
      <c r="E18" s="49">
        <v>1</v>
      </c>
      <c r="F18" s="49">
        <v>1</v>
      </c>
      <c r="G18" s="49">
        <v>2</v>
      </c>
      <c r="H18" s="45" t="s">
        <v>103</v>
      </c>
      <c r="I18" s="45" t="s">
        <v>105</v>
      </c>
      <c r="J18" s="44">
        <v>12</v>
      </c>
      <c r="K18" s="45" t="s">
        <v>107</v>
      </c>
      <c r="L18" s="49">
        <v>811</v>
      </c>
      <c r="M18" s="50">
        <v>100</v>
      </c>
      <c r="N18" s="50">
        <v>0</v>
      </c>
      <c r="O18" s="50">
        <v>0</v>
      </c>
      <c r="P18" s="50">
        <f aca="true" t="shared" si="0" ref="P18:P25">O18*100/M18</f>
        <v>0</v>
      </c>
      <c r="Q18" s="51">
        <v>0</v>
      </c>
    </row>
    <row r="19" spans="1:17" ht="16.5" thickBot="1">
      <c r="A19" s="64"/>
      <c r="B19" s="64"/>
      <c r="C19" s="64"/>
      <c r="D19" s="54" t="s">
        <v>101</v>
      </c>
      <c r="E19" s="49">
        <v>1</v>
      </c>
      <c r="F19" s="49">
        <v>1</v>
      </c>
      <c r="G19" s="49">
        <v>3</v>
      </c>
      <c r="H19" s="45" t="s">
        <v>103</v>
      </c>
      <c r="I19" s="45" t="s">
        <v>105</v>
      </c>
      <c r="J19" s="44">
        <v>12</v>
      </c>
      <c r="K19" s="45" t="s">
        <v>108</v>
      </c>
      <c r="L19" s="49">
        <v>810</v>
      </c>
      <c r="M19" s="50">
        <v>0</v>
      </c>
      <c r="N19" s="50">
        <v>0</v>
      </c>
      <c r="O19" s="50">
        <v>0</v>
      </c>
      <c r="P19" s="51">
        <v>0</v>
      </c>
      <c r="Q19" s="51">
        <v>0</v>
      </c>
    </row>
    <row r="20" spans="1:17" ht="16.5" thickBot="1">
      <c r="A20" s="64"/>
      <c r="B20" s="64"/>
      <c r="C20" s="64"/>
      <c r="D20" s="54" t="s">
        <v>101</v>
      </c>
      <c r="E20" s="49">
        <v>1</v>
      </c>
      <c r="F20" s="49">
        <v>1</v>
      </c>
      <c r="G20" s="49">
        <v>3</v>
      </c>
      <c r="H20" s="45" t="s">
        <v>103</v>
      </c>
      <c r="I20" s="45" t="s">
        <v>105</v>
      </c>
      <c r="J20" s="44">
        <v>12</v>
      </c>
      <c r="K20" s="45" t="s">
        <v>108</v>
      </c>
      <c r="L20" s="49">
        <v>811</v>
      </c>
      <c r="M20" s="50">
        <v>335</v>
      </c>
      <c r="N20" s="50">
        <v>535</v>
      </c>
      <c r="O20" s="50">
        <v>535</v>
      </c>
      <c r="P20" s="50">
        <f t="shared" si="0"/>
        <v>159.70149253731344</v>
      </c>
      <c r="Q20" s="51">
        <v>0</v>
      </c>
    </row>
    <row r="21" spans="1:17" ht="16.5" thickBot="1">
      <c r="A21" s="64"/>
      <c r="B21" s="64"/>
      <c r="C21" s="64"/>
      <c r="D21" s="54" t="s">
        <v>101</v>
      </c>
      <c r="E21" s="49">
        <v>1</v>
      </c>
      <c r="F21" s="49">
        <v>1</v>
      </c>
      <c r="G21" s="49">
        <v>3</v>
      </c>
      <c r="H21" s="45" t="s">
        <v>103</v>
      </c>
      <c r="I21" s="45" t="s">
        <v>105</v>
      </c>
      <c r="J21" s="44">
        <v>12</v>
      </c>
      <c r="K21" s="45" t="s">
        <v>108</v>
      </c>
      <c r="L21" s="49">
        <v>814</v>
      </c>
      <c r="M21" s="50">
        <v>0</v>
      </c>
      <c r="N21" s="50">
        <v>0</v>
      </c>
      <c r="O21" s="50">
        <v>0</v>
      </c>
      <c r="P21" s="51">
        <v>0</v>
      </c>
      <c r="Q21" s="51">
        <v>0</v>
      </c>
    </row>
    <row r="22" spans="1:17" ht="16.5" thickBot="1">
      <c r="A22" s="64"/>
      <c r="B22" s="64"/>
      <c r="C22" s="64"/>
      <c r="D22" s="54" t="s">
        <v>101</v>
      </c>
      <c r="E22" s="49">
        <v>1</v>
      </c>
      <c r="F22" s="49">
        <v>1</v>
      </c>
      <c r="G22" s="49">
        <v>4</v>
      </c>
      <c r="H22" s="45" t="s">
        <v>103</v>
      </c>
      <c r="I22" s="45" t="s">
        <v>105</v>
      </c>
      <c r="J22" s="44">
        <v>12</v>
      </c>
      <c r="K22" s="45" t="s">
        <v>109</v>
      </c>
      <c r="L22" s="49">
        <v>244</v>
      </c>
      <c r="M22" s="50">
        <v>410</v>
      </c>
      <c r="N22" s="50">
        <v>112.09</v>
      </c>
      <c r="O22" s="50">
        <v>112.09</v>
      </c>
      <c r="P22" s="50">
        <f t="shared" si="0"/>
        <v>27.339024390243903</v>
      </c>
      <c r="Q22" s="50">
        <f>O22*100/N22</f>
        <v>100</v>
      </c>
    </row>
    <row r="23" spans="1:17" ht="16.5" thickBot="1">
      <c r="A23" s="64"/>
      <c r="B23" s="64"/>
      <c r="C23" s="64"/>
      <c r="D23" s="54" t="s">
        <v>101</v>
      </c>
      <c r="E23" s="49">
        <v>1</v>
      </c>
      <c r="F23" s="49">
        <v>1</v>
      </c>
      <c r="G23" s="49">
        <v>4</v>
      </c>
      <c r="H23" s="45" t="s">
        <v>103</v>
      </c>
      <c r="I23" s="45" t="s">
        <v>105</v>
      </c>
      <c r="J23" s="44">
        <v>12</v>
      </c>
      <c r="K23" s="45" t="s">
        <v>109</v>
      </c>
      <c r="L23" s="49">
        <v>242</v>
      </c>
      <c r="M23" s="50">
        <v>0</v>
      </c>
      <c r="N23" s="50">
        <v>0</v>
      </c>
      <c r="O23" s="52">
        <v>0</v>
      </c>
      <c r="P23" s="51">
        <v>0</v>
      </c>
      <c r="Q23" s="51">
        <v>0</v>
      </c>
    </row>
    <row r="24" spans="1:17" ht="16.5" thickBot="1">
      <c r="A24" s="64"/>
      <c r="B24" s="64"/>
      <c r="C24" s="64"/>
      <c r="D24" s="54" t="s">
        <v>101</v>
      </c>
      <c r="E24" s="49">
        <v>1</v>
      </c>
      <c r="F24" s="49">
        <v>1</v>
      </c>
      <c r="G24" s="49">
        <v>4</v>
      </c>
      <c r="H24" s="45" t="s">
        <v>103</v>
      </c>
      <c r="I24" s="45" t="s">
        <v>105</v>
      </c>
      <c r="J24" s="44">
        <v>12</v>
      </c>
      <c r="K24" s="45" t="s">
        <v>109</v>
      </c>
      <c r="L24" s="49">
        <v>813</v>
      </c>
      <c r="M24" s="50">
        <v>0</v>
      </c>
      <c r="N24" s="50">
        <v>100</v>
      </c>
      <c r="O24" s="52">
        <v>100</v>
      </c>
      <c r="P24" s="51">
        <v>0</v>
      </c>
      <c r="Q24" s="50">
        <f>O24/N24*100</f>
        <v>100</v>
      </c>
    </row>
    <row r="25" spans="1:17" ht="16.5" thickBot="1">
      <c r="A25" s="64"/>
      <c r="B25" s="64"/>
      <c r="C25" s="64"/>
      <c r="D25" s="54" t="s">
        <v>101</v>
      </c>
      <c r="E25" s="49">
        <v>1</v>
      </c>
      <c r="F25" s="49">
        <v>1</v>
      </c>
      <c r="G25" s="49">
        <v>5</v>
      </c>
      <c r="H25" s="45" t="s">
        <v>103</v>
      </c>
      <c r="I25" s="45" t="s">
        <v>105</v>
      </c>
      <c r="J25" s="44">
        <v>12</v>
      </c>
      <c r="K25" s="45" t="s">
        <v>110</v>
      </c>
      <c r="L25" s="49">
        <v>811</v>
      </c>
      <c r="M25" s="50">
        <v>100</v>
      </c>
      <c r="N25" s="50">
        <v>0</v>
      </c>
      <c r="O25" s="50">
        <v>0</v>
      </c>
      <c r="P25" s="50">
        <f t="shared" si="0"/>
        <v>0</v>
      </c>
      <c r="Q25" s="51">
        <v>0</v>
      </c>
    </row>
    <row r="26" spans="1:17" ht="16.5" thickBot="1">
      <c r="A26" s="64"/>
      <c r="B26" s="64"/>
      <c r="C26" s="64"/>
      <c r="D26" s="54" t="s">
        <v>101</v>
      </c>
      <c r="E26" s="49">
        <v>1</v>
      </c>
      <c r="F26" s="49">
        <v>1</v>
      </c>
      <c r="G26" s="49">
        <v>5</v>
      </c>
      <c r="H26" s="45" t="s">
        <v>103</v>
      </c>
      <c r="I26" s="45" t="s">
        <v>105</v>
      </c>
      <c r="J26" s="44">
        <v>12</v>
      </c>
      <c r="K26" s="45" t="s">
        <v>110</v>
      </c>
      <c r="L26" s="49">
        <v>814</v>
      </c>
      <c r="M26" s="50">
        <v>0</v>
      </c>
      <c r="N26" s="50">
        <v>0</v>
      </c>
      <c r="O26" s="50">
        <v>0</v>
      </c>
      <c r="P26" s="51">
        <v>0</v>
      </c>
      <c r="Q26" s="51">
        <v>0</v>
      </c>
    </row>
    <row r="27" spans="1:17" ht="16.5" thickBot="1">
      <c r="A27" s="64"/>
      <c r="B27" s="64"/>
      <c r="C27" s="64"/>
      <c r="D27" s="54" t="s">
        <v>101</v>
      </c>
      <c r="E27" s="49">
        <v>1</v>
      </c>
      <c r="F27" s="49">
        <v>1</v>
      </c>
      <c r="G27" s="49">
        <v>5</v>
      </c>
      <c r="H27" s="45" t="s">
        <v>103</v>
      </c>
      <c r="I27" s="45" t="s">
        <v>105</v>
      </c>
      <c r="J27" s="44">
        <v>12</v>
      </c>
      <c r="K27" s="45" t="s">
        <v>104</v>
      </c>
      <c r="L27" s="49">
        <v>814</v>
      </c>
      <c r="M27" s="50">
        <v>0</v>
      </c>
      <c r="N27" s="50">
        <v>0</v>
      </c>
      <c r="O27" s="50">
        <v>0</v>
      </c>
      <c r="P27" s="51">
        <v>0</v>
      </c>
      <c r="Q27" s="51">
        <v>0</v>
      </c>
    </row>
    <row r="28" spans="1:17" ht="16.5" thickBot="1">
      <c r="A28" s="64"/>
      <c r="B28" s="64"/>
      <c r="C28" s="64"/>
      <c r="D28" s="54" t="s">
        <v>101</v>
      </c>
      <c r="E28" s="49">
        <v>1</v>
      </c>
      <c r="F28" s="49">
        <v>2</v>
      </c>
      <c r="G28" s="49">
        <v>1</v>
      </c>
      <c r="H28" s="45" t="s">
        <v>103</v>
      </c>
      <c r="I28" s="45" t="s">
        <v>101</v>
      </c>
      <c r="J28" s="44">
        <v>13</v>
      </c>
      <c r="K28" s="45" t="s">
        <v>111</v>
      </c>
      <c r="L28" s="49">
        <v>244</v>
      </c>
      <c r="M28" s="50">
        <v>0</v>
      </c>
      <c r="N28" s="50">
        <v>0</v>
      </c>
      <c r="O28" s="50">
        <v>0</v>
      </c>
      <c r="P28" s="51">
        <v>0</v>
      </c>
      <c r="Q28" s="51">
        <v>0</v>
      </c>
    </row>
    <row r="398" ht="12.75"/>
  </sheetData>
  <sheetProtection/>
  <mergeCells count="18">
    <mergeCell ref="A2:O2"/>
    <mergeCell ref="A3:O3"/>
    <mergeCell ref="A10:A11"/>
    <mergeCell ref="B10:B11"/>
    <mergeCell ref="A6:C6"/>
    <mergeCell ref="A7:C7"/>
    <mergeCell ref="A8:A9"/>
    <mergeCell ref="B8:B9"/>
    <mergeCell ref="D6:Q6"/>
    <mergeCell ref="D7:Q7"/>
    <mergeCell ref="B14:B28"/>
    <mergeCell ref="A14:A28"/>
    <mergeCell ref="M8:O8"/>
    <mergeCell ref="P8:Q8"/>
    <mergeCell ref="C8:C9"/>
    <mergeCell ref="D8:F8"/>
    <mergeCell ref="G8:L8"/>
    <mergeCell ref="C14:C28"/>
  </mergeCells>
  <hyperlinks>
    <hyperlink ref="A13" location="Par398" display="Par398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398"/>
  <sheetViews>
    <sheetView view="pageBreakPreview" zoomScale="70" zoomScaleNormal="80" zoomScaleSheetLayoutView="70" zoomScalePageLayoutView="0" workbookViewId="0" topLeftCell="A1">
      <selection activeCell="V20" sqref="V20"/>
    </sheetView>
  </sheetViews>
  <sheetFormatPr defaultColWidth="9.140625" defaultRowHeight="12.75"/>
  <cols>
    <col min="1" max="1" width="5.57421875" style="2" customWidth="1"/>
    <col min="2" max="2" width="14.28125" style="5" customWidth="1"/>
    <col min="3" max="3" width="41.57421875" style="5" customWidth="1"/>
    <col min="4" max="4" width="54.28125" style="5" customWidth="1"/>
    <col min="5" max="5" width="22.421875" style="6" customWidth="1"/>
    <col min="6" max="6" width="23.7109375" style="6" customWidth="1"/>
    <col min="7" max="7" width="23.28125" style="6" customWidth="1"/>
    <col min="8" max="11" width="9.140625" style="1" customWidth="1"/>
  </cols>
  <sheetData>
    <row r="1" ht="12.75">
      <c r="G1" s="7" t="s">
        <v>29</v>
      </c>
    </row>
    <row r="2" spans="2:7" ht="12.75">
      <c r="B2" s="66" t="s">
        <v>30</v>
      </c>
      <c r="C2" s="66"/>
      <c r="D2" s="66"/>
      <c r="E2" s="66"/>
      <c r="F2" s="66"/>
      <c r="G2" s="66"/>
    </row>
    <row r="3" spans="2:7" ht="12.75">
      <c r="B3" s="66" t="s">
        <v>116</v>
      </c>
      <c r="C3" s="66"/>
      <c r="D3" s="66"/>
      <c r="E3" s="66"/>
      <c r="F3" s="66"/>
      <c r="G3" s="66"/>
    </row>
    <row r="5" spans="2:7" ht="20.25" customHeight="1">
      <c r="B5" s="3" t="s">
        <v>1</v>
      </c>
      <c r="D5" s="73" t="s">
        <v>50</v>
      </c>
      <c r="E5" s="73"/>
      <c r="F5" s="73"/>
      <c r="G5" s="73"/>
    </row>
    <row r="6" spans="2:7" ht="18" customHeight="1">
      <c r="B6" s="3" t="s">
        <v>2</v>
      </c>
      <c r="D6" s="73" t="s">
        <v>3</v>
      </c>
      <c r="E6" s="73"/>
      <c r="F6" s="73"/>
      <c r="G6" s="73"/>
    </row>
    <row r="7" ht="13.5" thickBot="1"/>
    <row r="8" spans="1:7" ht="60.75" customHeight="1" thickBot="1">
      <c r="A8" s="74" t="s">
        <v>18</v>
      </c>
      <c r="B8" s="76" t="s">
        <v>4</v>
      </c>
      <c r="C8" s="76" t="s">
        <v>16</v>
      </c>
      <c r="D8" s="76" t="s">
        <v>24</v>
      </c>
      <c r="E8" s="71" t="s">
        <v>25</v>
      </c>
      <c r="F8" s="71"/>
      <c r="G8" s="10" t="s">
        <v>26</v>
      </c>
    </row>
    <row r="9" spans="1:7" ht="51.75" thickBot="1">
      <c r="A9" s="74"/>
      <c r="B9" s="77"/>
      <c r="C9" s="77"/>
      <c r="D9" s="77"/>
      <c r="E9" s="11" t="s">
        <v>27</v>
      </c>
      <c r="F9" s="11" t="s">
        <v>28</v>
      </c>
      <c r="G9" s="11" t="s">
        <v>11</v>
      </c>
    </row>
    <row r="10" spans="1:7" ht="25.5" customHeight="1" thickBot="1">
      <c r="A10" s="75"/>
      <c r="B10" s="72" t="s">
        <v>12</v>
      </c>
      <c r="C10" s="72" t="s">
        <v>51</v>
      </c>
      <c r="D10" s="15" t="s">
        <v>14</v>
      </c>
      <c r="E10" s="14">
        <f>E11+E12+E13+E14</f>
        <v>747.09</v>
      </c>
      <c r="F10" s="14">
        <f>F11+F12+F13+F14</f>
        <v>747.09</v>
      </c>
      <c r="G10" s="14">
        <f>F10*100/E10</f>
        <v>100</v>
      </c>
    </row>
    <row r="11" spans="1:7" ht="25.5" customHeight="1" thickBot="1">
      <c r="A11" s="75"/>
      <c r="B11" s="72"/>
      <c r="C11" s="72"/>
      <c r="D11" s="12" t="s">
        <v>20</v>
      </c>
      <c r="E11" s="13">
        <f aca="true" t="shared" si="0" ref="E11:G13">E22</f>
        <v>747.09</v>
      </c>
      <c r="F11" s="13">
        <f t="shared" si="0"/>
        <v>747.09</v>
      </c>
      <c r="G11" s="13">
        <f t="shared" si="0"/>
        <v>100</v>
      </c>
    </row>
    <row r="12" spans="1:7" ht="25.5" customHeight="1" thickBot="1">
      <c r="A12" s="75"/>
      <c r="B12" s="72"/>
      <c r="C12" s="72"/>
      <c r="D12" s="12" t="s">
        <v>21</v>
      </c>
      <c r="E12" s="13">
        <f t="shared" si="0"/>
        <v>0</v>
      </c>
      <c r="F12" s="13">
        <f t="shared" si="0"/>
        <v>0</v>
      </c>
      <c r="G12" s="13">
        <f t="shared" si="0"/>
        <v>0</v>
      </c>
    </row>
    <row r="13" spans="1:7" ht="25.5" customHeight="1" thickBot="1">
      <c r="A13" s="75"/>
      <c r="B13" s="72"/>
      <c r="C13" s="72"/>
      <c r="D13" s="12" t="s">
        <v>22</v>
      </c>
      <c r="E13" s="13">
        <f t="shared" si="0"/>
        <v>0</v>
      </c>
      <c r="F13" s="13">
        <f t="shared" si="0"/>
        <v>0</v>
      </c>
      <c r="G13" s="13">
        <f t="shared" si="0"/>
        <v>0</v>
      </c>
    </row>
    <row r="14" spans="1:7" ht="18" customHeight="1" thickBot="1">
      <c r="A14" s="75"/>
      <c r="B14" s="72"/>
      <c r="C14" s="72"/>
      <c r="D14" s="12" t="s">
        <v>23</v>
      </c>
      <c r="E14" s="13">
        <v>0</v>
      </c>
      <c r="F14" s="13">
        <f>F20</f>
        <v>0</v>
      </c>
      <c r="G14" s="13">
        <v>0</v>
      </c>
    </row>
    <row r="15" spans="1:7" ht="18" customHeight="1" thickBot="1">
      <c r="A15" s="41"/>
      <c r="B15" s="12"/>
      <c r="C15" s="10" t="s">
        <v>100</v>
      </c>
      <c r="D15" s="10" t="s">
        <v>100</v>
      </c>
      <c r="E15" s="13" t="s">
        <v>100</v>
      </c>
      <c r="F15" s="13" t="s">
        <v>100</v>
      </c>
      <c r="G15" s="13" t="s">
        <v>100</v>
      </c>
    </row>
    <row r="16" spans="1:7" ht="25.5" customHeight="1" thickBot="1">
      <c r="A16" s="75">
        <v>1</v>
      </c>
      <c r="B16" s="72" t="s">
        <v>13</v>
      </c>
      <c r="C16" s="72" t="s">
        <v>68</v>
      </c>
      <c r="D16" s="15" t="s">
        <v>14</v>
      </c>
      <c r="E16" s="14">
        <f>E17+E18+E19+E20</f>
        <v>747.09</v>
      </c>
      <c r="F16" s="14">
        <f>F17+F18+F19+F20</f>
        <v>747.09</v>
      </c>
      <c r="G16" s="14">
        <f>G21</f>
        <v>100</v>
      </c>
    </row>
    <row r="17" spans="1:8" ht="25.5" customHeight="1" thickBot="1">
      <c r="A17" s="75"/>
      <c r="B17" s="72"/>
      <c r="C17" s="72"/>
      <c r="D17" s="12" t="s">
        <v>20</v>
      </c>
      <c r="E17" s="13">
        <f aca="true" t="shared" si="1" ref="E17:F19">E22</f>
        <v>747.09</v>
      </c>
      <c r="F17" s="13">
        <f t="shared" si="1"/>
        <v>747.09</v>
      </c>
      <c r="G17" s="13">
        <f>G22</f>
        <v>100</v>
      </c>
      <c r="H17" s="27"/>
    </row>
    <row r="18" spans="1:7" ht="25.5" customHeight="1" thickBot="1">
      <c r="A18" s="75"/>
      <c r="B18" s="72"/>
      <c r="C18" s="72"/>
      <c r="D18" s="12" t="s">
        <v>21</v>
      </c>
      <c r="E18" s="13">
        <f t="shared" si="1"/>
        <v>0</v>
      </c>
      <c r="F18" s="13">
        <f t="shared" si="1"/>
        <v>0</v>
      </c>
      <c r="G18" s="13">
        <f>G23</f>
        <v>0</v>
      </c>
    </row>
    <row r="19" spans="1:7" ht="25.5" customHeight="1" thickBot="1">
      <c r="A19" s="75"/>
      <c r="B19" s="72"/>
      <c r="C19" s="72"/>
      <c r="D19" s="12" t="s">
        <v>22</v>
      </c>
      <c r="E19" s="13">
        <f t="shared" si="1"/>
        <v>0</v>
      </c>
      <c r="F19" s="13">
        <f t="shared" si="1"/>
        <v>0</v>
      </c>
      <c r="G19" s="13">
        <f>G24</f>
        <v>0</v>
      </c>
    </row>
    <row r="20" spans="1:7" ht="20.25" customHeight="1" thickBot="1">
      <c r="A20" s="75"/>
      <c r="B20" s="72"/>
      <c r="C20" s="72"/>
      <c r="D20" s="12" t="s">
        <v>23</v>
      </c>
      <c r="E20" s="13">
        <v>0</v>
      </c>
      <c r="F20" s="13">
        <v>0</v>
      </c>
      <c r="G20" s="13">
        <v>0</v>
      </c>
    </row>
    <row r="21" spans="1:7" ht="25.5" customHeight="1" thickBot="1">
      <c r="A21" s="75" t="s">
        <v>19</v>
      </c>
      <c r="B21" s="71" t="s">
        <v>70</v>
      </c>
      <c r="C21" s="72" t="s">
        <v>68</v>
      </c>
      <c r="D21" s="15" t="s">
        <v>14</v>
      </c>
      <c r="E21" s="14">
        <f>E22+E23+E24+E25</f>
        <v>747.09</v>
      </c>
      <c r="F21" s="14">
        <f>SUM(F22:F25)</f>
        <v>747.09</v>
      </c>
      <c r="G21" s="14">
        <f>F21*100/E21</f>
        <v>100</v>
      </c>
    </row>
    <row r="22" spans="1:7" ht="25.5" customHeight="1" thickBot="1">
      <c r="A22" s="75"/>
      <c r="B22" s="71"/>
      <c r="C22" s="72"/>
      <c r="D22" s="12" t="s">
        <v>20</v>
      </c>
      <c r="E22" s="13">
        <v>747.09</v>
      </c>
      <c r="F22" s="13">
        <v>747.09</v>
      </c>
      <c r="G22" s="13">
        <f>F22*100/E22</f>
        <v>100</v>
      </c>
    </row>
    <row r="23" spans="1:7" ht="25.5" customHeight="1" thickBot="1">
      <c r="A23" s="75"/>
      <c r="B23" s="71"/>
      <c r="C23" s="72"/>
      <c r="D23" s="12" t="s">
        <v>21</v>
      </c>
      <c r="E23" s="13">
        <v>0</v>
      </c>
      <c r="F23" s="13">
        <v>0</v>
      </c>
      <c r="G23" s="13">
        <v>0</v>
      </c>
    </row>
    <row r="24" spans="1:7" ht="25.5" customHeight="1" thickBot="1">
      <c r="A24" s="75"/>
      <c r="B24" s="71"/>
      <c r="C24" s="72"/>
      <c r="D24" s="12" t="s">
        <v>22</v>
      </c>
      <c r="E24" s="13">
        <v>0</v>
      </c>
      <c r="F24" s="13">
        <v>0</v>
      </c>
      <c r="G24" s="13">
        <v>0</v>
      </c>
    </row>
    <row r="25" spans="1:7" ht="20.25" customHeight="1" thickBot="1">
      <c r="A25" s="75"/>
      <c r="B25" s="71"/>
      <c r="C25" s="72"/>
      <c r="D25" s="12" t="s">
        <v>23</v>
      </c>
      <c r="E25" s="13">
        <v>0</v>
      </c>
      <c r="F25" s="13">
        <v>0</v>
      </c>
      <c r="G25" s="13">
        <v>0</v>
      </c>
    </row>
    <row r="398" ht="12.75"/>
  </sheetData>
  <sheetProtection/>
  <mergeCells count="18">
    <mergeCell ref="C16:C20"/>
    <mergeCell ref="B2:G2"/>
    <mergeCell ref="B3:G3"/>
    <mergeCell ref="E8:F8"/>
    <mergeCell ref="C10:C14"/>
    <mergeCell ref="B8:B9"/>
    <mergeCell ref="C8:C9"/>
    <mergeCell ref="D8:D9"/>
    <mergeCell ref="B21:B25"/>
    <mergeCell ref="C21:C25"/>
    <mergeCell ref="D5:G5"/>
    <mergeCell ref="D6:G6"/>
    <mergeCell ref="A8:A9"/>
    <mergeCell ref="A10:A14"/>
    <mergeCell ref="A16:A20"/>
    <mergeCell ref="B10:B14"/>
    <mergeCell ref="A21:A25"/>
    <mergeCell ref="B16:B20"/>
  </mergeCells>
  <hyperlinks>
    <hyperlink ref="B16" location="Par398" display="Par398"/>
  </hyperlinks>
  <printOptions horizontalCentered="1"/>
  <pageMargins left="0.9055118110236221" right="0.9055118110236221" top="0.3937007874015748" bottom="0.3937007874015748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="80" zoomScaleNormal="80" zoomScaleSheetLayoutView="80" zoomScalePageLayoutView="0" workbookViewId="0" topLeftCell="B7">
      <selection activeCell="N16" sqref="N16"/>
    </sheetView>
  </sheetViews>
  <sheetFormatPr defaultColWidth="9.140625" defaultRowHeight="12.75"/>
  <cols>
    <col min="1" max="1" width="4.8515625" style="2" customWidth="1"/>
    <col min="2" max="2" width="43.421875" style="5" customWidth="1"/>
    <col min="3" max="3" width="24.8515625" style="5" customWidth="1"/>
    <col min="4" max="4" width="17.7109375" style="5" customWidth="1"/>
    <col min="5" max="5" width="12.8515625" style="6" customWidth="1"/>
    <col min="6" max="6" width="35.28125" style="6" customWidth="1"/>
    <col min="7" max="7" width="13.00390625" style="6" customWidth="1"/>
    <col min="8" max="8" width="14.140625" style="6" customWidth="1"/>
    <col min="9" max="9" width="24.28125" style="6" customWidth="1"/>
    <col min="10" max="12" width="9.140625" style="1" customWidth="1"/>
  </cols>
  <sheetData>
    <row r="1" ht="12.75">
      <c r="I1" s="7" t="s">
        <v>31</v>
      </c>
    </row>
    <row r="2" spans="2:9" ht="12.75">
      <c r="B2" s="66" t="s">
        <v>39</v>
      </c>
      <c r="C2" s="66"/>
      <c r="D2" s="66"/>
      <c r="E2" s="66"/>
      <c r="F2" s="66"/>
      <c r="G2" s="66"/>
      <c r="H2" s="66"/>
      <c r="I2" s="66"/>
    </row>
    <row r="3" spans="2:9" ht="12.75">
      <c r="B3" s="66" t="s">
        <v>126</v>
      </c>
      <c r="C3" s="66"/>
      <c r="D3" s="66"/>
      <c r="E3" s="66"/>
      <c r="F3" s="66"/>
      <c r="G3" s="66"/>
      <c r="H3" s="66"/>
      <c r="I3" s="66"/>
    </row>
    <row r="5" spans="2:9" ht="27" customHeight="1">
      <c r="B5" s="3" t="s">
        <v>1</v>
      </c>
      <c r="D5" s="73" t="s">
        <v>50</v>
      </c>
      <c r="E5" s="73"/>
      <c r="F5" s="73"/>
      <c r="G5" s="73"/>
      <c r="H5" s="73"/>
      <c r="I5" s="73"/>
    </row>
    <row r="6" spans="2:4" ht="12.75">
      <c r="B6" s="3" t="s">
        <v>2</v>
      </c>
      <c r="D6" s="8" t="s">
        <v>3</v>
      </c>
    </row>
    <row r="7" ht="13.5" thickBot="1"/>
    <row r="8" spans="1:9" ht="69" customHeight="1" thickBot="1">
      <c r="A8" s="4" t="s">
        <v>18</v>
      </c>
      <c r="B8" s="9" t="s">
        <v>32</v>
      </c>
      <c r="C8" s="9" t="s">
        <v>33</v>
      </c>
      <c r="D8" s="9" t="s">
        <v>34</v>
      </c>
      <c r="E8" s="10" t="s">
        <v>35</v>
      </c>
      <c r="F8" s="10"/>
      <c r="G8" s="10" t="s">
        <v>36</v>
      </c>
      <c r="H8" s="10" t="s">
        <v>37</v>
      </c>
      <c r="I8" s="10" t="s">
        <v>90</v>
      </c>
    </row>
    <row r="9" spans="1:9" ht="18.75" customHeight="1" thickBot="1">
      <c r="A9" s="84" t="s">
        <v>52</v>
      </c>
      <c r="B9" s="85"/>
      <c r="C9" s="85"/>
      <c r="D9" s="85"/>
      <c r="E9" s="85"/>
      <c r="F9" s="85"/>
      <c r="G9" s="85"/>
      <c r="H9" s="85"/>
      <c r="I9" s="86"/>
    </row>
    <row r="10" spans="1:11" ht="96" customHeight="1" thickBot="1">
      <c r="A10" s="32"/>
      <c r="B10" s="32"/>
      <c r="C10" s="32" t="s">
        <v>72</v>
      </c>
      <c r="D10" s="32" t="s">
        <v>38</v>
      </c>
      <c r="E10" s="47" t="s">
        <v>123</v>
      </c>
      <c r="F10" s="31" t="s">
        <v>89</v>
      </c>
      <c r="G10" s="56" t="s">
        <v>117</v>
      </c>
      <c r="H10" s="57">
        <f>217717/145273*100-100</f>
        <v>49.867490862032184</v>
      </c>
      <c r="I10" s="58">
        <v>332.67</v>
      </c>
      <c r="K10" s="61"/>
    </row>
    <row r="11" spans="1:9" ht="39" thickBot="1">
      <c r="A11" s="32"/>
      <c r="B11" s="32"/>
      <c r="C11" s="32" t="s">
        <v>71</v>
      </c>
      <c r="D11" s="32" t="s">
        <v>38</v>
      </c>
      <c r="E11" s="47" t="s">
        <v>123</v>
      </c>
      <c r="F11" s="31" t="s">
        <v>114</v>
      </c>
      <c r="G11" s="56" t="s">
        <v>118</v>
      </c>
      <c r="H11" s="57">
        <f>3496003/2321454*100-100</f>
        <v>50.595402708819535</v>
      </c>
      <c r="I11" s="58">
        <f>H11*100/G11</f>
        <v>632.4425338602442</v>
      </c>
    </row>
    <row r="12" spans="1:9" ht="18" customHeight="1" thickBot="1">
      <c r="A12" s="87" t="s">
        <v>76</v>
      </c>
      <c r="B12" s="88"/>
      <c r="C12" s="88"/>
      <c r="D12" s="88"/>
      <c r="E12" s="88"/>
      <c r="F12" s="88"/>
      <c r="G12" s="88"/>
      <c r="H12" s="88"/>
      <c r="I12" s="89"/>
    </row>
    <row r="13" spans="1:9" ht="91.5" customHeight="1" thickBot="1">
      <c r="A13" s="81" t="s">
        <v>19</v>
      </c>
      <c r="B13" s="78" t="s">
        <v>113</v>
      </c>
      <c r="C13" s="78" t="s">
        <v>71</v>
      </c>
      <c r="D13" s="32" t="s">
        <v>38</v>
      </c>
      <c r="E13" s="47" t="s">
        <v>123</v>
      </c>
      <c r="F13" s="31" t="s">
        <v>77</v>
      </c>
      <c r="G13" s="56" t="s">
        <v>119</v>
      </c>
      <c r="H13" s="57">
        <f>3539/63530*1000</f>
        <v>55.70596568550292</v>
      </c>
      <c r="I13" s="58">
        <f>H13*100/G13</f>
        <v>92.84327614250486</v>
      </c>
    </row>
    <row r="14" spans="1:9" ht="112.5" customHeight="1" thickBot="1">
      <c r="A14" s="82"/>
      <c r="B14" s="79"/>
      <c r="C14" s="79"/>
      <c r="D14" s="32" t="s">
        <v>38</v>
      </c>
      <c r="E14" s="47" t="s">
        <v>123</v>
      </c>
      <c r="F14" s="31" t="s">
        <v>79</v>
      </c>
      <c r="G14" s="57">
        <v>16</v>
      </c>
      <c r="H14" s="57">
        <f>(3348+1961+215)/(16248+3348+1961)*100</f>
        <v>25.62508697870761</v>
      </c>
      <c r="I14" s="58">
        <v>160</v>
      </c>
    </row>
    <row r="15" spans="1:12" ht="75" customHeight="1" thickBot="1">
      <c r="A15" s="82"/>
      <c r="B15" s="79"/>
      <c r="C15" s="80"/>
      <c r="D15" s="32" t="s">
        <v>38</v>
      </c>
      <c r="E15" s="47" t="s">
        <v>123</v>
      </c>
      <c r="F15" s="31" t="s">
        <v>40</v>
      </c>
      <c r="G15" s="56" t="s">
        <v>120</v>
      </c>
      <c r="H15" s="57">
        <f>(3539/3405*100)-100</f>
        <v>3.9353891336270124</v>
      </c>
      <c r="I15" s="58">
        <v>205.27</v>
      </c>
      <c r="L15" s="61"/>
    </row>
    <row r="16" spans="1:9" ht="57.75" customHeight="1" thickBot="1">
      <c r="A16" s="82"/>
      <c r="B16" s="79"/>
      <c r="C16" s="78" t="s">
        <v>71</v>
      </c>
      <c r="D16" s="32" t="s">
        <v>38</v>
      </c>
      <c r="E16" s="47" t="s">
        <v>123</v>
      </c>
      <c r="F16" s="31" t="s">
        <v>80</v>
      </c>
      <c r="G16" s="56" t="s">
        <v>120</v>
      </c>
      <c r="H16" s="57">
        <f>((119+318)/3136*100)-((203+51)/3405*100)</f>
        <v>6.47533077107495</v>
      </c>
      <c r="I16" s="58">
        <v>342.11</v>
      </c>
    </row>
    <row r="17" spans="1:9" ht="63" customHeight="1" thickBot="1">
      <c r="A17" s="82"/>
      <c r="B17" s="79"/>
      <c r="C17" s="79"/>
      <c r="D17" s="32" t="s">
        <v>38</v>
      </c>
      <c r="E17" s="47" t="s">
        <v>123</v>
      </c>
      <c r="F17" s="31" t="s">
        <v>81</v>
      </c>
      <c r="G17" s="56" t="s">
        <v>121</v>
      </c>
      <c r="H17" s="57">
        <f>7225484/3494114.5*100-100</f>
        <v>106.79013237831788</v>
      </c>
      <c r="I17" s="58">
        <v>1618.19</v>
      </c>
    </row>
    <row r="18" spans="1:9" ht="58.5" customHeight="1" thickBot="1">
      <c r="A18" s="83"/>
      <c r="B18" s="80"/>
      <c r="C18" s="80"/>
      <c r="D18" s="32" t="s">
        <v>38</v>
      </c>
      <c r="E18" s="47" t="s">
        <v>123</v>
      </c>
      <c r="F18" s="31" t="s">
        <v>82</v>
      </c>
      <c r="G18" s="56" t="s">
        <v>122</v>
      </c>
      <c r="H18" s="59">
        <v>4</v>
      </c>
      <c r="I18" s="58">
        <f>H18*100/G18</f>
        <v>80</v>
      </c>
    </row>
  </sheetData>
  <sheetProtection/>
  <mergeCells count="9">
    <mergeCell ref="B2:I2"/>
    <mergeCell ref="B3:I3"/>
    <mergeCell ref="C13:C15"/>
    <mergeCell ref="D5:I5"/>
    <mergeCell ref="B13:B18"/>
    <mergeCell ref="A13:A18"/>
    <mergeCell ref="C16:C18"/>
    <mergeCell ref="A9:I9"/>
    <mergeCell ref="A12:I1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80" zoomScaleSheetLayoutView="80" zoomScalePageLayoutView="0" workbookViewId="0" topLeftCell="A1">
      <selection activeCell="R17" sqref="R17"/>
    </sheetView>
  </sheetViews>
  <sheetFormatPr defaultColWidth="9.140625" defaultRowHeight="12.75"/>
  <cols>
    <col min="1" max="1" width="7.421875" style="2" customWidth="1"/>
    <col min="2" max="2" width="44.00390625" style="5" customWidth="1"/>
    <col min="3" max="3" width="13.57421875" style="5" customWidth="1"/>
    <col min="4" max="4" width="14.421875" style="5" customWidth="1"/>
    <col min="5" max="5" width="15.7109375" style="6" customWidth="1"/>
    <col min="6" max="6" width="13.28125" style="6" customWidth="1"/>
    <col min="7" max="7" width="14.57421875" style="6" customWidth="1"/>
    <col min="8" max="8" width="33.140625" style="6" customWidth="1"/>
    <col min="9" max="12" width="9.140625" style="1" customWidth="1"/>
  </cols>
  <sheetData>
    <row r="1" ht="12.75">
      <c r="H1" s="7" t="s">
        <v>53</v>
      </c>
    </row>
    <row r="2" spans="2:8" ht="12.75">
      <c r="B2" s="66" t="s">
        <v>127</v>
      </c>
      <c r="C2" s="66"/>
      <c r="D2" s="66"/>
      <c r="E2" s="66"/>
      <c r="F2" s="66"/>
      <c r="G2" s="66"/>
      <c r="H2" s="66"/>
    </row>
    <row r="3" spans="2:8" ht="12.75">
      <c r="B3" s="66" t="s">
        <v>126</v>
      </c>
      <c r="C3" s="66"/>
      <c r="D3" s="66"/>
      <c r="E3" s="66"/>
      <c r="F3" s="66"/>
      <c r="G3" s="66"/>
      <c r="H3" s="66"/>
    </row>
    <row r="5" spans="2:8" ht="29.25" customHeight="1">
      <c r="B5" s="3" t="s">
        <v>1</v>
      </c>
      <c r="D5" s="90" t="s">
        <v>50</v>
      </c>
      <c r="E5" s="90"/>
      <c r="F5" s="90"/>
      <c r="G5" s="90"/>
      <c r="H5" s="90"/>
    </row>
    <row r="6" spans="2:8" ht="30" customHeight="1">
      <c r="B6" s="3" t="s">
        <v>2</v>
      </c>
      <c r="D6" s="90" t="s">
        <v>3</v>
      </c>
      <c r="E6" s="90"/>
      <c r="F6" s="90"/>
      <c r="G6" s="90"/>
      <c r="H6" s="90"/>
    </row>
    <row r="7" ht="13.5" thickBot="1"/>
    <row r="8" spans="1:8" ht="31.5" customHeight="1" thickBot="1">
      <c r="A8" s="74" t="s">
        <v>18</v>
      </c>
      <c r="B8" s="71" t="s">
        <v>42</v>
      </c>
      <c r="C8" s="71" t="s">
        <v>43</v>
      </c>
      <c r="D8" s="84" t="s">
        <v>45</v>
      </c>
      <c r="E8" s="86"/>
      <c r="F8" s="71" t="s">
        <v>46</v>
      </c>
      <c r="G8" s="71" t="s">
        <v>47</v>
      </c>
      <c r="H8" s="71" t="s">
        <v>48</v>
      </c>
    </row>
    <row r="9" spans="1:8" ht="42" customHeight="1" thickBot="1">
      <c r="A9" s="74"/>
      <c r="B9" s="71"/>
      <c r="C9" s="71"/>
      <c r="D9" s="10" t="s">
        <v>44</v>
      </c>
      <c r="E9" s="10" t="s">
        <v>49</v>
      </c>
      <c r="F9" s="71"/>
      <c r="G9" s="71"/>
      <c r="H9" s="71"/>
    </row>
    <row r="10" spans="1:8" ht="25.5" customHeight="1" thickBot="1">
      <c r="A10" s="84" t="s">
        <v>52</v>
      </c>
      <c r="B10" s="85"/>
      <c r="C10" s="85"/>
      <c r="D10" s="85"/>
      <c r="E10" s="85"/>
      <c r="F10" s="85"/>
      <c r="G10" s="85"/>
      <c r="H10" s="86"/>
    </row>
    <row r="11" spans="1:8" ht="50.25" customHeight="1" thickBot="1">
      <c r="A11" s="10">
        <v>1</v>
      </c>
      <c r="B11" s="16" t="s">
        <v>73</v>
      </c>
      <c r="C11" s="10" t="s">
        <v>75</v>
      </c>
      <c r="D11" s="29" t="str">
        <f>'форма 3'!G10</f>
        <v>15</v>
      </c>
      <c r="E11" s="29">
        <f>'форма 3'!H10</f>
        <v>49.867490862032184</v>
      </c>
      <c r="F11" s="62">
        <f>E11-D11</f>
        <v>34.867490862032184</v>
      </c>
      <c r="G11" s="18">
        <v>332.67</v>
      </c>
      <c r="H11" s="17"/>
    </row>
    <row r="12" spans="1:8" ht="71.25" customHeight="1" thickBot="1">
      <c r="A12" s="10">
        <v>2</v>
      </c>
      <c r="B12" s="31" t="s">
        <v>74</v>
      </c>
      <c r="C12" s="32" t="s">
        <v>75</v>
      </c>
      <c r="D12" s="29" t="str">
        <f>'форма 3'!G11</f>
        <v>8</v>
      </c>
      <c r="E12" s="29">
        <f>'форма 3'!H11</f>
        <v>50.595402708819535</v>
      </c>
      <c r="F12" s="63">
        <f>E12-D12</f>
        <v>42.595402708819535</v>
      </c>
      <c r="G12" s="34">
        <f>E12*100/D12</f>
        <v>632.4425338602442</v>
      </c>
      <c r="H12" s="35"/>
    </row>
    <row r="13" spans="1:8" ht="13.5" thickBot="1">
      <c r="A13" s="84" t="s">
        <v>76</v>
      </c>
      <c r="B13" s="85"/>
      <c r="C13" s="85"/>
      <c r="D13" s="85"/>
      <c r="E13" s="85"/>
      <c r="F13" s="85"/>
      <c r="G13" s="85"/>
      <c r="H13" s="86"/>
    </row>
    <row r="14" spans="1:8" ht="53.25" customHeight="1" thickBot="1">
      <c r="A14" s="28" t="s">
        <v>83</v>
      </c>
      <c r="B14" s="16" t="s">
        <v>77</v>
      </c>
      <c r="C14" s="10" t="s">
        <v>78</v>
      </c>
      <c r="D14" s="29" t="str">
        <f>'форма 3'!G13</f>
        <v>60</v>
      </c>
      <c r="E14" s="29">
        <f>'форма 3'!H13</f>
        <v>55.70596568550292</v>
      </c>
      <c r="F14" s="63">
        <f aca="true" t="shared" si="0" ref="F14:F19">E14-D14</f>
        <v>-4.2940343144970825</v>
      </c>
      <c r="G14" s="18">
        <f>E14*100/D14</f>
        <v>92.84327614250486</v>
      </c>
      <c r="H14" s="17"/>
    </row>
    <row r="15" spans="1:8" ht="53.25" customHeight="1" thickBot="1">
      <c r="A15" s="28" t="s">
        <v>84</v>
      </c>
      <c r="B15" s="16" t="s">
        <v>79</v>
      </c>
      <c r="C15" s="10" t="s">
        <v>41</v>
      </c>
      <c r="D15" s="29">
        <f>'форма 3'!G14</f>
        <v>16</v>
      </c>
      <c r="E15" s="29">
        <f>'форма 3'!H14</f>
        <v>25.62508697870761</v>
      </c>
      <c r="F15" s="63">
        <f t="shared" si="0"/>
        <v>9.62508697870761</v>
      </c>
      <c r="G15" s="18">
        <v>160</v>
      </c>
      <c r="H15" s="17"/>
    </row>
    <row r="16" spans="1:8" ht="53.25" customHeight="1" thickBot="1">
      <c r="A16" s="28" t="s">
        <v>85</v>
      </c>
      <c r="B16" s="16" t="s">
        <v>40</v>
      </c>
      <c r="C16" s="10" t="s">
        <v>75</v>
      </c>
      <c r="D16" s="29" t="str">
        <f>'форма 3'!G15</f>
        <v>1,9</v>
      </c>
      <c r="E16" s="29">
        <f>'форма 3'!H15</f>
        <v>3.9353891336270124</v>
      </c>
      <c r="F16" s="63">
        <f t="shared" si="0"/>
        <v>2.0353891336270125</v>
      </c>
      <c r="G16" s="18">
        <v>205.27</v>
      </c>
      <c r="H16" s="17"/>
    </row>
    <row r="17" spans="1:8" ht="39.75" customHeight="1" thickBot="1">
      <c r="A17" s="30" t="s">
        <v>86</v>
      </c>
      <c r="B17" s="31" t="s">
        <v>80</v>
      </c>
      <c r="C17" s="32" t="s">
        <v>75</v>
      </c>
      <c r="D17" s="29" t="str">
        <f>'форма 3'!G16</f>
        <v>1,9</v>
      </c>
      <c r="E17" s="29">
        <f>'форма 3'!H16</f>
        <v>6.47533077107495</v>
      </c>
      <c r="F17" s="63">
        <f t="shared" si="0"/>
        <v>4.575330771074951</v>
      </c>
      <c r="G17" s="34">
        <v>342.11</v>
      </c>
      <c r="H17" s="33"/>
    </row>
    <row r="18" spans="1:8" ht="30" customHeight="1" thickBot="1">
      <c r="A18" s="28" t="s">
        <v>87</v>
      </c>
      <c r="B18" s="16" t="s">
        <v>81</v>
      </c>
      <c r="C18" s="10" t="s">
        <v>41</v>
      </c>
      <c r="D18" s="29" t="str">
        <f>'форма 3'!G17</f>
        <v>6,6</v>
      </c>
      <c r="E18" s="29">
        <f>'форма 3'!H17</f>
        <v>106.79013237831788</v>
      </c>
      <c r="F18" s="63">
        <f t="shared" si="0"/>
        <v>100.19013237831788</v>
      </c>
      <c r="G18" s="18">
        <v>1618.19</v>
      </c>
      <c r="H18" s="17"/>
    </row>
    <row r="19" spans="1:8" ht="41.25" customHeight="1" thickBot="1">
      <c r="A19" s="28" t="s">
        <v>88</v>
      </c>
      <c r="B19" s="16" t="s">
        <v>82</v>
      </c>
      <c r="C19" s="10" t="s">
        <v>78</v>
      </c>
      <c r="D19" s="48" t="str">
        <f>'форма 3'!G18</f>
        <v>5</v>
      </c>
      <c r="E19" s="48">
        <f>'форма 3'!H18</f>
        <v>4</v>
      </c>
      <c r="F19" s="63">
        <f t="shared" si="0"/>
        <v>-1</v>
      </c>
      <c r="G19" s="18">
        <f>E19*100/D19</f>
        <v>80</v>
      </c>
      <c r="H19" s="17"/>
    </row>
    <row r="21" ht="12.75">
      <c r="G21" s="60">
        <f>(100+100+100+100+100+G14+100+G19)/8</f>
        <v>96.60540951781311</v>
      </c>
    </row>
    <row r="23" ht="12.75">
      <c r="G23" s="60"/>
    </row>
  </sheetData>
  <sheetProtection/>
  <mergeCells count="13">
    <mergeCell ref="B2:H2"/>
    <mergeCell ref="B3:H3"/>
    <mergeCell ref="A8:A9"/>
    <mergeCell ref="B8:B9"/>
    <mergeCell ref="C8:C9"/>
    <mergeCell ref="F8:F9"/>
    <mergeCell ref="G8:G9"/>
    <mergeCell ref="H8:H9"/>
    <mergeCell ref="D8:E8"/>
    <mergeCell ref="D5:H5"/>
    <mergeCell ref="A10:H10"/>
    <mergeCell ref="A13:H13"/>
    <mergeCell ref="D6:H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80" zoomScaleSheetLayoutView="80" zoomScalePageLayoutView="0" workbookViewId="0" topLeftCell="A1">
      <selection activeCell="P33" sqref="P33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3" width="18.421875" style="0" customWidth="1"/>
    <col min="4" max="4" width="8.8515625" style="0" customWidth="1"/>
    <col min="5" max="5" width="55.140625" style="0" customWidth="1"/>
  </cols>
  <sheetData>
    <row r="1" ht="12.75">
      <c r="E1" s="7" t="s">
        <v>98</v>
      </c>
    </row>
    <row r="3" spans="1:5" ht="12.75">
      <c r="A3" s="91" t="s">
        <v>91</v>
      </c>
      <c r="B3" s="91"/>
      <c r="C3" s="91"/>
      <c r="D3" s="91"/>
      <c r="E3" s="91"/>
    </row>
    <row r="4" spans="1:5" ht="12.75">
      <c r="A4" s="92" t="s">
        <v>128</v>
      </c>
      <c r="B4" s="91"/>
      <c r="C4" s="91"/>
      <c r="D4" s="91"/>
      <c r="E4" s="91"/>
    </row>
    <row r="6" spans="1:14" ht="12.75">
      <c r="A6" t="s">
        <v>1</v>
      </c>
      <c r="D6" s="73" t="s">
        <v>50</v>
      </c>
      <c r="E6" s="73"/>
      <c r="F6" s="39"/>
      <c r="G6" s="39"/>
      <c r="H6" s="39"/>
      <c r="I6" s="39"/>
      <c r="J6" s="39"/>
      <c r="K6" s="39"/>
      <c r="L6" s="39"/>
      <c r="M6" s="39"/>
      <c r="N6" s="39"/>
    </row>
    <row r="7" spans="1:5" ht="29.25" customHeight="1">
      <c r="A7" t="s">
        <v>54</v>
      </c>
      <c r="D7" s="73" t="s">
        <v>3</v>
      </c>
      <c r="E7" s="73"/>
    </row>
    <row r="9" spans="1:5" s="36" customFormat="1" ht="25.5">
      <c r="A9" s="37" t="s">
        <v>18</v>
      </c>
      <c r="B9" s="37" t="s">
        <v>95</v>
      </c>
      <c r="C9" s="37" t="s">
        <v>96</v>
      </c>
      <c r="D9" s="37" t="s">
        <v>92</v>
      </c>
      <c r="E9" s="37" t="s">
        <v>97</v>
      </c>
    </row>
    <row r="10" spans="1:5" s="36" customFormat="1" ht="144" customHeight="1">
      <c r="A10" s="38">
        <v>1</v>
      </c>
      <c r="B10" s="40" t="s">
        <v>93</v>
      </c>
      <c r="C10" s="37" t="s">
        <v>124</v>
      </c>
      <c r="D10" s="38">
        <v>37</v>
      </c>
      <c r="E10" s="46" t="s">
        <v>125</v>
      </c>
    </row>
    <row r="19" ht="12.75">
      <c r="A19" t="s">
        <v>94</v>
      </c>
    </row>
  </sheetData>
  <sheetProtection/>
  <mergeCells count="4">
    <mergeCell ref="A3:E3"/>
    <mergeCell ref="A4:E4"/>
    <mergeCell ref="D6:E6"/>
    <mergeCell ref="D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bochkareva</cp:lastModifiedBy>
  <cp:lastPrinted>2019-03-28T04:00:45Z</cp:lastPrinted>
  <dcterms:created xsi:type="dcterms:W3CDTF">1996-10-08T23:32:33Z</dcterms:created>
  <dcterms:modified xsi:type="dcterms:W3CDTF">2019-04-17T03:15:57Z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