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форма 4" sheetId="1" r:id="rId1"/>
    <sheet name="форма 3" sheetId="2" r:id="rId2"/>
    <sheet name="форма 2" sheetId="3" r:id="rId3"/>
    <sheet name="форма 1" sheetId="4" r:id="rId4"/>
  </sheets>
  <definedNames>
    <definedName name="_xlnm.Print_Area" localSheetId="3">'форма 1'!$A$1:$Q$172</definedName>
    <definedName name="_xlnm.Print_Area" localSheetId="2">'форма 2'!$A$1:$N$58</definedName>
    <definedName name="_xlnm.Print_Area" localSheetId="1">'форма 3'!$A$1:$H$21</definedName>
    <definedName name="_xlnm.Print_Area" localSheetId="0">'форма 4'!$B$20:$L$25</definedName>
  </definedNames>
  <calcPr calcId="125725"/>
</workbook>
</file>

<file path=xl/calcChain.xml><?xml version="1.0" encoding="utf-8"?>
<calcChain xmlns="http://schemas.openxmlformats.org/spreadsheetml/2006/main">
  <c r="K25" i="1"/>
  <c r="J25"/>
  <c r="K24"/>
  <c r="J24"/>
  <c r="K23"/>
  <c r="J23"/>
  <c r="H21" i="2"/>
  <c r="H20"/>
  <c r="H19"/>
  <c r="N56" i="3"/>
  <c r="N54"/>
  <c r="N53"/>
  <c r="M52"/>
  <c r="L52"/>
  <c r="N52" s="1"/>
  <c r="N51"/>
  <c r="N50"/>
  <c r="N49"/>
  <c r="N48"/>
  <c r="M47"/>
  <c r="N47" s="1"/>
  <c r="L47"/>
  <c r="N46"/>
  <c r="N44"/>
  <c r="N43"/>
  <c r="M42"/>
  <c r="N42" s="1"/>
  <c r="L42"/>
  <c r="M41"/>
  <c r="L41"/>
  <c r="N41" s="1"/>
  <c r="L40"/>
  <c r="M39"/>
  <c r="L39"/>
  <c r="N39" s="1"/>
  <c r="M38"/>
  <c r="N38" s="1"/>
  <c r="L38"/>
  <c r="L37"/>
  <c r="N33"/>
  <c r="M32"/>
  <c r="L32"/>
  <c r="N32" s="1"/>
  <c r="N29"/>
  <c r="N28"/>
  <c r="M27"/>
  <c r="N27" s="1"/>
  <c r="L27"/>
  <c r="N24"/>
  <c r="N23"/>
  <c r="M22"/>
  <c r="L22"/>
  <c r="N22" s="1"/>
  <c r="M21"/>
  <c r="N21" s="1"/>
  <c r="L21"/>
  <c r="M20"/>
  <c r="L20"/>
  <c r="M19"/>
  <c r="L19"/>
  <c r="N19" s="1"/>
  <c r="M18"/>
  <c r="N18" s="1"/>
  <c r="L18"/>
  <c r="L16"/>
  <c r="R173" i="4"/>
  <c r="Q173"/>
  <c r="P173"/>
  <c r="O173"/>
  <c r="N173"/>
  <c r="M173"/>
  <c r="Q172"/>
  <c r="P172"/>
  <c r="P171"/>
  <c r="Q170"/>
  <c r="Q169"/>
  <c r="P169"/>
  <c r="Q168"/>
  <c r="Q167"/>
  <c r="P167"/>
  <c r="Q166"/>
  <c r="P166"/>
  <c r="Q165"/>
  <c r="P165"/>
  <c r="Q164"/>
  <c r="P164"/>
  <c r="Q163"/>
  <c r="P163"/>
  <c r="R162"/>
  <c r="O162"/>
  <c r="P162" s="1"/>
  <c r="N162"/>
  <c r="M162"/>
  <c r="R161"/>
  <c r="Q161"/>
  <c r="P161"/>
  <c r="Q160"/>
  <c r="P160"/>
  <c r="Q159"/>
  <c r="P159"/>
  <c r="Q158"/>
  <c r="P158"/>
  <c r="Q157"/>
  <c r="P157"/>
  <c r="Q156"/>
  <c r="P156"/>
  <c r="Q155"/>
  <c r="Q154"/>
  <c r="P154"/>
  <c r="Q153"/>
  <c r="P153"/>
  <c r="Q152"/>
  <c r="P152"/>
  <c r="Q151"/>
  <c r="P151"/>
  <c r="Q150"/>
  <c r="P150"/>
  <c r="Q149"/>
  <c r="P149"/>
  <c r="R148"/>
  <c r="O148"/>
  <c r="P148" s="1"/>
  <c r="N148"/>
  <c r="M148"/>
  <c r="R147"/>
  <c r="O147"/>
  <c r="P147" s="1"/>
  <c r="N147"/>
  <c r="M147"/>
  <c r="R146"/>
  <c r="O146"/>
  <c r="P146" s="1"/>
  <c r="N146"/>
  <c r="M146"/>
  <c r="Q145"/>
  <c r="P145"/>
  <c r="Q144"/>
  <c r="P144"/>
  <c r="O143"/>
  <c r="N143"/>
  <c r="M143"/>
  <c r="Q142"/>
  <c r="P142"/>
  <c r="O141"/>
  <c r="N141"/>
  <c r="M141"/>
  <c r="T137"/>
  <c r="R137"/>
  <c r="Q137"/>
  <c r="P137"/>
  <c r="Q136"/>
  <c r="P136"/>
  <c r="R135"/>
  <c r="Q135"/>
  <c r="P135"/>
  <c r="R134"/>
  <c r="R133" s="1"/>
  <c r="Q134"/>
  <c r="P134"/>
  <c r="O133"/>
  <c r="P133" s="1"/>
  <c r="N133"/>
  <c r="M133"/>
  <c r="R130"/>
  <c r="O130"/>
  <c r="N130"/>
  <c r="M130"/>
  <c r="Q129"/>
  <c r="Q128"/>
  <c r="P127"/>
  <c r="Q127" s="1"/>
  <c r="P126"/>
  <c r="Q126" s="1"/>
  <c r="R125"/>
  <c r="O125"/>
  <c r="N125"/>
  <c r="Q125" s="1"/>
  <c r="M125"/>
  <c r="Q124"/>
  <c r="P124"/>
  <c r="Q123"/>
  <c r="P123"/>
  <c r="Q122"/>
  <c r="P122"/>
  <c r="R121"/>
  <c r="P121"/>
  <c r="O121"/>
  <c r="Q121" s="1"/>
  <c r="N121"/>
  <c r="M121"/>
  <c r="R120"/>
  <c r="Q120"/>
  <c r="P120"/>
  <c r="R119"/>
  <c r="Q119"/>
  <c r="P119"/>
  <c r="R118"/>
  <c r="P118"/>
  <c r="O118"/>
  <c r="Q118" s="1"/>
  <c r="N118"/>
  <c r="M118"/>
  <c r="Q117"/>
  <c r="P117"/>
  <c r="Q116"/>
  <c r="P116"/>
  <c r="R115"/>
  <c r="P115"/>
  <c r="O115"/>
  <c r="Q115" s="1"/>
  <c r="N115"/>
  <c r="M115"/>
  <c r="Q114"/>
  <c r="P114"/>
  <c r="Q113"/>
  <c r="P113"/>
  <c r="R112"/>
  <c r="P112"/>
  <c r="O112"/>
  <c r="Q112" s="1"/>
  <c r="N112"/>
  <c r="M112"/>
  <c r="R109"/>
  <c r="Q109"/>
  <c r="P109"/>
  <c r="O109"/>
  <c r="N109"/>
  <c r="M109"/>
  <c r="R106"/>
  <c r="R96" s="1"/>
  <c r="Q106"/>
  <c r="P106"/>
  <c r="O106"/>
  <c r="N106"/>
  <c r="M106"/>
  <c r="Q99"/>
  <c r="P99"/>
  <c r="Q98"/>
  <c r="P98"/>
  <c r="R97"/>
  <c r="Q97"/>
  <c r="P97"/>
  <c r="O97"/>
  <c r="O96" s="1"/>
  <c r="N97"/>
  <c r="M97"/>
  <c r="M96" s="1"/>
  <c r="N96"/>
  <c r="R94"/>
  <c r="Q94"/>
  <c r="P94"/>
  <c r="O94"/>
  <c r="N94"/>
  <c r="M94"/>
  <c r="Q93"/>
  <c r="P93"/>
  <c r="Q92"/>
  <c r="P92"/>
  <c r="R91"/>
  <c r="P91"/>
  <c r="O91"/>
  <c r="Q91" s="1"/>
  <c r="N91"/>
  <c r="M91"/>
  <c r="T86"/>
  <c r="T85"/>
  <c r="T84"/>
  <c r="Q84"/>
  <c r="P84"/>
  <c r="T83"/>
  <c r="Q83"/>
  <c r="P83"/>
  <c r="R82"/>
  <c r="P82"/>
  <c r="O82"/>
  <c r="Q82" s="1"/>
  <c r="N82"/>
  <c r="M82"/>
  <c r="Q81"/>
  <c r="P81"/>
  <c r="Q80"/>
  <c r="P80"/>
  <c r="R79"/>
  <c r="P79"/>
  <c r="O79"/>
  <c r="Q79" s="1"/>
  <c r="N79"/>
  <c r="N47" s="1"/>
  <c r="M79"/>
  <c r="Q78"/>
  <c r="Q77"/>
  <c r="R74"/>
  <c r="O74"/>
  <c r="Q74" s="1"/>
  <c r="N74"/>
  <c r="M74"/>
  <c r="Q73"/>
  <c r="P73"/>
  <c r="Q72"/>
  <c r="P72"/>
  <c r="Q71"/>
  <c r="P71"/>
  <c r="Q70"/>
  <c r="P70"/>
  <c r="R69"/>
  <c r="O69"/>
  <c r="P69" s="1"/>
  <c r="N69"/>
  <c r="M69"/>
  <c r="R68"/>
  <c r="Q68"/>
  <c r="P68"/>
  <c r="R67"/>
  <c r="R66" s="1"/>
  <c r="R48" s="1"/>
  <c r="R47" s="1"/>
  <c r="R46" s="1"/>
  <c r="Q67"/>
  <c r="P67"/>
  <c r="O66"/>
  <c r="P66" s="1"/>
  <c r="N66"/>
  <c r="M66"/>
  <c r="Q65"/>
  <c r="P65"/>
  <c r="Q64"/>
  <c r="P64"/>
  <c r="R63"/>
  <c r="O63"/>
  <c r="P63" s="1"/>
  <c r="N63"/>
  <c r="M63"/>
  <c r="Q62"/>
  <c r="P62"/>
  <c r="Q61"/>
  <c r="P61"/>
  <c r="R60"/>
  <c r="O60"/>
  <c r="P60" s="1"/>
  <c r="N60"/>
  <c r="M60"/>
  <c r="R57"/>
  <c r="Q57"/>
  <c r="P57"/>
  <c r="O57"/>
  <c r="N57"/>
  <c r="M57"/>
  <c r="Q55"/>
  <c r="P55"/>
  <c r="Q54"/>
  <c r="P54"/>
  <c r="Q53"/>
  <c r="P53"/>
  <c r="Q52"/>
  <c r="P52"/>
  <c r="Q51"/>
  <c r="P51"/>
  <c r="Q50"/>
  <c r="P50"/>
  <c r="R49"/>
  <c r="O49"/>
  <c r="P49" s="1"/>
  <c r="N49"/>
  <c r="M49"/>
  <c r="O47"/>
  <c r="P47" s="1"/>
  <c r="M47"/>
  <c r="M48" s="1"/>
  <c r="O46"/>
  <c r="P46" s="1"/>
  <c r="M46"/>
  <c r="P45"/>
  <c r="Q44"/>
  <c r="R43"/>
  <c r="Q43"/>
  <c r="P43"/>
  <c r="Q42"/>
  <c r="P42"/>
  <c r="Q41"/>
  <c r="P41"/>
  <c r="Q40"/>
  <c r="P40"/>
  <c r="R39"/>
  <c r="P39"/>
  <c r="O39"/>
  <c r="Q39" s="1"/>
  <c r="N39"/>
  <c r="M39"/>
  <c r="Q38"/>
  <c r="P38"/>
  <c r="Q37"/>
  <c r="P37"/>
  <c r="R36"/>
  <c r="R30" s="1"/>
  <c r="R15" s="1"/>
  <c r="R13" s="1"/>
  <c r="Q36"/>
  <c r="P36"/>
  <c r="Q35"/>
  <c r="P35"/>
  <c r="Q34"/>
  <c r="P34"/>
  <c r="Q33"/>
  <c r="P33"/>
  <c r="Q32"/>
  <c r="P32"/>
  <c r="Q31"/>
  <c r="P31"/>
  <c r="O30"/>
  <c r="P30" s="1"/>
  <c r="N30"/>
  <c r="M30"/>
  <c r="Q29"/>
  <c r="P29"/>
  <c r="Q28"/>
  <c r="P28"/>
  <c r="R26"/>
  <c r="O26"/>
  <c r="P26" s="1"/>
  <c r="N26"/>
  <c r="M26"/>
  <c r="M15" s="1"/>
  <c r="Q25"/>
  <c r="P25"/>
  <c r="Q24"/>
  <c r="P24"/>
  <c r="Q23"/>
  <c r="P23"/>
  <c r="Q22"/>
  <c r="P22"/>
  <c r="Q21"/>
  <c r="P21"/>
  <c r="Q20"/>
  <c r="P20"/>
  <c r="Q19"/>
  <c r="P19"/>
  <c r="R18"/>
  <c r="Q18"/>
  <c r="P18"/>
  <c r="Q17"/>
  <c r="P17"/>
  <c r="R16"/>
  <c r="P16"/>
  <c r="O16"/>
  <c r="Q16" s="1"/>
  <c r="N16"/>
  <c r="M16"/>
  <c r="N15"/>
  <c r="M16" i="3" l="1"/>
  <c r="N16" s="1"/>
  <c r="M37"/>
  <c r="N37" s="1"/>
  <c r="N48" i="4"/>
  <c r="N46"/>
  <c r="N13" s="1"/>
  <c r="Q96"/>
  <c r="M13"/>
  <c r="Q26"/>
  <c r="Q30"/>
  <c r="Q46"/>
  <c r="Q47"/>
  <c r="O48"/>
  <c r="Q49"/>
  <c r="Q60"/>
  <c r="Q63"/>
  <c r="Q66"/>
  <c r="Q69"/>
  <c r="S97"/>
  <c r="Q133"/>
  <c r="Q146"/>
  <c r="Q147"/>
  <c r="Q148"/>
  <c r="Q162"/>
  <c r="O15"/>
  <c r="Q15" l="1"/>
  <c r="O13"/>
  <c r="P15"/>
  <c r="P48"/>
  <c r="Q48"/>
  <c r="Q13" l="1"/>
  <c r="P13"/>
</calcChain>
</file>

<file path=xl/sharedStrings.xml><?xml version="1.0" encoding="utf-8"?>
<sst xmlns="http://schemas.openxmlformats.org/spreadsheetml/2006/main" count="1681" uniqueCount="288">
  <si>
    <t>Форма 1</t>
  </si>
  <si>
    <t>Отчет об исполнении бюджетных ассигнований бюджета муницпального образования "Город Горно-Алтайск" на реализацию муниципальной программы</t>
  </si>
  <si>
    <t>Наименование муниципальной программы г.Горно-Алтайска</t>
  </si>
  <si>
    <t>«Развитие образования в муниципальном образовании "Город Горно-Алтайск" на 2014-2019 годы»</t>
  </si>
  <si>
    <t>Администратор муниципальной программы</t>
  </si>
  <si>
    <t>МУ "Управление образования администрации города Горно-Алтайска"</t>
  </si>
  <si>
    <t>основное мероприятие</t>
  </si>
  <si>
    <t xml:space="preserve">Наименование </t>
  </si>
  <si>
    <t>Администратор, соисполнитель</t>
  </si>
  <si>
    <t>Код муниципальной программы</t>
  </si>
  <si>
    <t>Код бюджетной классификации</t>
  </si>
  <si>
    <t>Расходы муниципального бюджета МО "Город Горно-Алтайск", тыс. рублей</t>
  </si>
  <si>
    <t>кассовые расходы , %</t>
  </si>
  <si>
    <t>МП</t>
  </si>
  <si>
    <t>ПП</t>
  </si>
  <si>
    <t>ОМ</t>
  </si>
  <si>
    <t>М</t>
  </si>
  <si>
    <t>ГРБС</t>
  </si>
  <si>
    <t>Рз</t>
  </si>
  <si>
    <t>Пр</t>
  </si>
  <si>
    <t>ЦС</t>
  </si>
  <si>
    <t>ВР</t>
  </si>
  <si>
    <t>сводная бюджетная роспись, план на 1 января 2017 года</t>
  </si>
  <si>
    <t>сводная бюджетная роспись на 30.06.2017г.</t>
  </si>
  <si>
    <t>кассовое исполнение на 30.06.2017г.</t>
  </si>
  <si>
    <t>к плану на 1 января 2017г.</t>
  </si>
  <si>
    <t>к плану на 30.06.2017г.</t>
  </si>
  <si>
    <t>2019 г.</t>
  </si>
  <si>
    <t>Муниципальная программа</t>
  </si>
  <si>
    <t>Развитие образования в муниципальном образовании "Город Горно-Алтайск" на 2014-2019 годы"</t>
  </si>
  <si>
    <t>всего:</t>
  </si>
  <si>
    <t>07</t>
  </si>
  <si>
    <t>015</t>
  </si>
  <si>
    <t>подпрограмма</t>
  </si>
  <si>
    <t>Развитие системы общего и дополнительного образования в муниципальном образовании "город Горно-Алтайск" на 2014-2019 г.г."</t>
  </si>
  <si>
    <t>0</t>
  </si>
  <si>
    <t>09</t>
  </si>
  <si>
    <t>обеспечивающая программа</t>
  </si>
  <si>
    <t>Повышение эффективности муниципального управления в МУ "Управлении образования г.Горно-Алтайска"</t>
  </si>
  <si>
    <t>МУ  "Управление образования г.Горно-Алтайска"</t>
  </si>
  <si>
    <t>А1</t>
  </si>
  <si>
    <t>15000</t>
  </si>
  <si>
    <t>070А115000</t>
  </si>
  <si>
    <t>муниципальные служащие</t>
  </si>
  <si>
    <t>15110</t>
  </si>
  <si>
    <t>070А115110</t>
  </si>
  <si>
    <t>121</t>
  </si>
  <si>
    <t>129</t>
  </si>
  <si>
    <t>П1</t>
  </si>
  <si>
    <t>11590</t>
  </si>
  <si>
    <t>070П115190</t>
  </si>
  <si>
    <t>122</t>
  </si>
  <si>
    <t>15190</t>
  </si>
  <si>
    <t>242</t>
  </si>
  <si>
    <t>244</t>
  </si>
  <si>
    <t>851</t>
  </si>
  <si>
    <t>852</t>
  </si>
  <si>
    <t>853</t>
  </si>
  <si>
    <t>070П115000</t>
  </si>
  <si>
    <t>1</t>
  </si>
  <si>
    <t>070У015</t>
  </si>
  <si>
    <t>У1</t>
  </si>
  <si>
    <t>070У115000</t>
  </si>
  <si>
    <t>С1</t>
  </si>
  <si>
    <t>10</t>
  </si>
  <si>
    <t>03</t>
  </si>
  <si>
    <t>070С115000</t>
  </si>
  <si>
    <t>321</t>
  </si>
  <si>
    <t>соц.поддержка</t>
  </si>
  <si>
    <t>организация деятельности МБУ "Центр по обеспечению деятельности МУ "Управление образования г. Горно-Алтайска" и подведомственных ему организаций"</t>
  </si>
  <si>
    <t>Ц1</t>
  </si>
  <si>
    <t>070Ц115000</t>
  </si>
  <si>
    <t>централизованная бухгалтерия</t>
  </si>
  <si>
    <t>15001</t>
  </si>
  <si>
    <t>070Ц115001</t>
  </si>
  <si>
    <t>611</t>
  </si>
  <si>
    <t>15004</t>
  </si>
  <si>
    <t>070Ц115004</t>
  </si>
  <si>
    <t>15005</t>
  </si>
  <si>
    <t>070Ц115005</t>
  </si>
  <si>
    <t>15007</t>
  </si>
  <si>
    <t>070Ц115007</t>
  </si>
  <si>
    <t>612</t>
  </si>
  <si>
    <t>15014</t>
  </si>
  <si>
    <t>070Ц115014</t>
  </si>
  <si>
    <t>1500П</t>
  </si>
  <si>
    <t>070Ц11500П</t>
  </si>
  <si>
    <t>Развитие профессионального потенциала педагогических кадров в МО "Город Горно-Алтайск"</t>
  </si>
  <si>
    <t>3</t>
  </si>
  <si>
    <t>0700215000</t>
  </si>
  <si>
    <t>методический кабинет</t>
  </si>
  <si>
    <t>0700215001</t>
  </si>
  <si>
    <t>621</t>
  </si>
  <si>
    <t>0700215004</t>
  </si>
  <si>
    <t>0700215007</t>
  </si>
  <si>
    <t>0700215014</t>
  </si>
  <si>
    <t>070Ц007</t>
  </si>
  <si>
    <t>070021500П</t>
  </si>
  <si>
    <t>Развитие дошкольного образования</t>
  </si>
  <si>
    <t>МУ "Управление образования г.Горно-Алтайска"</t>
  </si>
  <si>
    <t>01</t>
  </si>
  <si>
    <t>00000</t>
  </si>
  <si>
    <t>0710100000</t>
  </si>
  <si>
    <t xml:space="preserve"> мероприятие</t>
  </si>
  <si>
    <t xml:space="preserve">оплата труда и начисления на оплату труда </t>
  </si>
  <si>
    <t>00001</t>
  </si>
  <si>
    <t>0710100001</t>
  </si>
  <si>
    <t>ДОУ МБ</t>
  </si>
  <si>
    <t>0711506</t>
  </si>
  <si>
    <t>ДОУ РБ</t>
  </si>
  <si>
    <t>00015</t>
  </si>
  <si>
    <t>0710100015</t>
  </si>
  <si>
    <t>ДОУ присмотр и уход</t>
  </si>
  <si>
    <t>622</t>
  </si>
  <si>
    <t>0711502</t>
  </si>
  <si>
    <t>13 школа</t>
  </si>
  <si>
    <t>мероприятие</t>
  </si>
  <si>
    <t>предоставление ежемесячной надбавки к заработной плате молодым специалистам</t>
  </si>
  <si>
    <t>0715086</t>
  </si>
  <si>
    <t>молодые специалисты</t>
  </si>
  <si>
    <t>расходы на оплату коммунальных услуг</t>
  </si>
  <si>
    <t>00004</t>
  </si>
  <si>
    <t>0710100004</t>
  </si>
  <si>
    <t>коммунальные расходы</t>
  </si>
  <si>
    <t>расходы на осуществление мероприятий по пожарной безопасности</t>
  </si>
  <si>
    <t>00005</t>
  </si>
  <si>
    <t>0710100005</t>
  </si>
  <si>
    <t xml:space="preserve">пожарная безопасность </t>
  </si>
  <si>
    <t>расходы направленные на осуществление мероприятий по предотвращению терроризма</t>
  </si>
  <si>
    <t>00006</t>
  </si>
  <si>
    <t>0710100006</t>
  </si>
  <si>
    <t>расходы направленные на осуществление мероприятий по предоставлению антитеррора</t>
  </si>
  <si>
    <t>расходы на проведение текущего и капитального ремонта</t>
  </si>
  <si>
    <t>00007</t>
  </si>
  <si>
    <t>0710100007</t>
  </si>
  <si>
    <t>текущий ремонт</t>
  </si>
  <si>
    <t>капитальное строительствои реконструкция зданий и пристроек объектов дошкольного образования</t>
  </si>
  <si>
    <t>0711011</t>
  </si>
  <si>
    <t xml:space="preserve">капитальный ремонт и кап.строительство </t>
  </si>
  <si>
    <t>обеспечение питанием детей льготной категории</t>
  </si>
  <si>
    <t>00013</t>
  </si>
  <si>
    <t>0710100013</t>
  </si>
  <si>
    <t xml:space="preserve">питанием детей льготной категории </t>
  </si>
  <si>
    <t>Развитие системы дошкольного образования (иные расходы)</t>
  </si>
  <si>
    <t>00014</t>
  </si>
  <si>
    <t>0710100014</t>
  </si>
  <si>
    <t>иные  расходы</t>
  </si>
  <si>
    <t>0711014</t>
  </si>
  <si>
    <t>повышение квалификации</t>
  </si>
  <si>
    <t>0000П</t>
  </si>
  <si>
    <t>071010000П</t>
  </si>
  <si>
    <t>компенсация части родительской платы в ДОУ</t>
  </si>
  <si>
    <t>04</t>
  </si>
  <si>
    <t>0711262</t>
  </si>
  <si>
    <t>241</t>
  </si>
  <si>
    <t>Развитие системы содержания и обучения детей в муниципальных общеобразовательных учреждениях г.Горно-Алтайска"</t>
  </si>
  <si>
    <t>02</t>
  </si>
  <si>
    <t>0710200000</t>
  </si>
  <si>
    <t>всего</t>
  </si>
  <si>
    <t>0710200001</t>
  </si>
  <si>
    <t>0711508</t>
  </si>
  <si>
    <t>предоставление ежемесячного денежного вознаграждения за классное руководство</t>
  </si>
  <si>
    <t>0710200004</t>
  </si>
  <si>
    <t>0710200005</t>
  </si>
  <si>
    <t xml:space="preserve">расходы направленные на осуществление мероприятий по предотвращению антитеррора </t>
  </si>
  <si>
    <t>0710200006</t>
  </si>
  <si>
    <t>0710200007</t>
  </si>
  <si>
    <t>питание детей льготной категории</t>
  </si>
  <si>
    <t>0710200013</t>
  </si>
  <si>
    <t>2</t>
  </si>
  <si>
    <t>0712011</t>
  </si>
  <si>
    <t>0711507</t>
  </si>
  <si>
    <t>Развитие системы общего образования (иные расходы)</t>
  </si>
  <si>
    <t>0710200014</t>
  </si>
  <si>
    <t>0710214</t>
  </si>
  <si>
    <t>0715069</t>
  </si>
  <si>
    <t>Обеспечение доступности безбарьерной среды для детей инвалидов</t>
  </si>
  <si>
    <t>071020000П</t>
  </si>
  <si>
    <t xml:space="preserve">Развитие системы дополнительного образования в муниципальном образовании "Город Горно-Алтайск" </t>
  </si>
  <si>
    <t xml:space="preserve">07 </t>
  </si>
  <si>
    <t>0710300000</t>
  </si>
  <si>
    <t>0710320000</t>
  </si>
  <si>
    <t xml:space="preserve"> мероприятие </t>
  </si>
  <si>
    <t>0710300001</t>
  </si>
  <si>
    <t>00003</t>
  </si>
  <si>
    <t>0710300003</t>
  </si>
  <si>
    <t>0710300004</t>
  </si>
  <si>
    <t>0710300005</t>
  </si>
  <si>
    <t xml:space="preserve">расходы направленные на осуществление мероприятий по предотвращению терроризма </t>
  </si>
  <si>
    <t>0710300006</t>
  </si>
  <si>
    <t>0710300007</t>
  </si>
  <si>
    <t xml:space="preserve">повышение безопасности дорожного движения </t>
  </si>
  <si>
    <t>00008</t>
  </si>
  <si>
    <t>0710300008</t>
  </si>
  <si>
    <t>патриотическое воспитание граждан</t>
  </si>
  <si>
    <t>00009</t>
  </si>
  <si>
    <t>0710300009</t>
  </si>
  <si>
    <t>071030000П</t>
  </si>
  <si>
    <t>0710300013</t>
  </si>
  <si>
    <t>развитие системы дополнительного образования детей (иные расходы)</t>
  </si>
  <si>
    <t>0710300014</t>
  </si>
  <si>
    <t>развитие системы дополнительного образования детей (космос)</t>
  </si>
  <si>
    <t>07103200000</t>
  </si>
  <si>
    <t>20001</t>
  </si>
  <si>
    <t>0710320001</t>
  </si>
  <si>
    <t>20004</t>
  </si>
  <si>
    <t>0710320004</t>
  </si>
  <si>
    <t>20005</t>
  </si>
  <si>
    <t>0710320005</t>
  </si>
  <si>
    <t>20006</t>
  </si>
  <si>
    <t>0710320006</t>
  </si>
  <si>
    <t>20007</t>
  </si>
  <si>
    <t>0710320007</t>
  </si>
  <si>
    <t>0713308</t>
  </si>
  <si>
    <t>20014</t>
  </si>
  <si>
    <t>0710320014</t>
  </si>
  <si>
    <t>0713314</t>
  </si>
  <si>
    <t>2000П</t>
  </si>
  <si>
    <t>071032000П</t>
  </si>
  <si>
    <t xml:space="preserve">повышение безопасности дорожного движения  </t>
  </si>
  <si>
    <t>20008</t>
  </si>
  <si>
    <t>0710320008</t>
  </si>
  <si>
    <t>субсидии на осуществление и оздоровление детей</t>
  </si>
  <si>
    <t>0716509</t>
  </si>
  <si>
    <t>поднять в управлении</t>
  </si>
  <si>
    <t>Форма 2</t>
  </si>
  <si>
    <t>Отчет о расходах на реализацию целей муниципальной программы за счет всех источников финансирования</t>
  </si>
  <si>
    <t>по состоянию на 30 июня 2017 года</t>
  </si>
  <si>
    <t>статус</t>
  </si>
  <si>
    <t>Наименование муницпальной программы, подпрограммы, основного мероприятия</t>
  </si>
  <si>
    <t>Источник финансирования</t>
  </si>
  <si>
    <t>оценка расходов, тыс. руб.</t>
  </si>
  <si>
    <t>Отношение фактических расходов  к оценке расходов, %</t>
  </si>
  <si>
    <t>оценка расходов, (согласно муниципальной программе) тыс. руб.</t>
  </si>
  <si>
    <t>Фактические расходы на 30.06.2017г.</t>
  </si>
  <si>
    <t>бюджет муниципального образования "Город Горно-Алтайск"</t>
  </si>
  <si>
    <t>средства, планируемые к привлечению из республиканского бюджета Республики Алтай</t>
  </si>
  <si>
    <t>средства, планируемые к привлечению из федерального бюджета Российской Федерации</t>
  </si>
  <si>
    <t>иные источники</t>
  </si>
  <si>
    <t>Форма 3</t>
  </si>
  <si>
    <t>Отчет о выполнении основных мероприятий муниципальной программы</t>
  </si>
  <si>
    <t>№ п/п</t>
  </si>
  <si>
    <t>Наименование основного мероприятия</t>
  </si>
  <si>
    <t>Ответственный исполнитель</t>
  </si>
  <si>
    <t>Срок выполнения плановый</t>
  </si>
  <si>
    <t>Срок выполнения фактический</t>
  </si>
  <si>
    <t>Ожидаемый непосредственный результат</t>
  </si>
  <si>
    <t>Достигнутый непосредственный результат</t>
  </si>
  <si>
    <t>Процент выполнения целевого показателя подпрограммы, для достижения которого реализуется основное мероприятие, мероприятие</t>
  </si>
  <si>
    <t>Муниципальная программа «Развитие образования в муниципальном образовании "Город Горно-Алтайск" на 2014-2019 годы»</t>
  </si>
  <si>
    <t>Аналитическая ведомственная целевая программа "Повышение эффективности муниципального управления в МУ "Управлении образования г.Горно-Алтайска""</t>
  </si>
  <si>
    <t>2014-2019 г.г.</t>
  </si>
  <si>
    <t>2014г.</t>
  </si>
  <si>
    <t>Аналитическая ведомственная целевая программа "Организация деятельности МБУ "Центр бухгалтерского и хозяйственного обслуживания МОУ города Горно-Алтайска""</t>
  </si>
  <si>
    <t>МБУ "Центр бухгалтерского и хозяйственного обслуживания МОУ города Горно-Алтайска""</t>
  </si>
  <si>
    <t>Аналитическая ведомственная целевая программа "Развитие профессионального потенциала педагогических кадров в МО "Город Горно-Алтайск""</t>
  </si>
  <si>
    <t>МАО "Центр информационно-методического обеспечения муниципальных образовательных учреждений г.Горно-Алтайска"</t>
  </si>
  <si>
    <t>Подпрограмма 1 Развитие системы общего и дополнительного образования в муниципальном образовании "город Горно-Алтайск" на 2014-2019 г.г."</t>
  </si>
  <si>
    <t>основное мероприятие  "Развитие дошкольного образования в муниципальном образовании "город Горно-Алтайск""</t>
  </si>
  <si>
    <t>2017г.</t>
  </si>
  <si>
    <t>основное мероприятие  "Развитие системы содержания и обучения детей в муниципальных общеобразовательных учреждениях г.Горно-Алтайска"</t>
  </si>
  <si>
    <t xml:space="preserve">основное мероприятие  Развитие системы дополнительного образования в муниципальном образовании "Город Горно-Алтайск" </t>
  </si>
  <si>
    <t>Форма 4</t>
  </si>
  <si>
    <t>Отчет о выполнении сводных показателей муниципальных заданий на оказание муниципальных услуг (выполнение работ) муниицпальными учреждениями муниципального образования "Город Горно-Алтайск" в рамках муниципальной программы</t>
  </si>
  <si>
    <t>Наименование муниципальной услуги (работы)</t>
  </si>
  <si>
    <t>Наименование показателя, характеризующего объем услуги (работы)</t>
  </si>
  <si>
    <t>Единица измерения объема муниципальной услуги</t>
  </si>
  <si>
    <t>Значение показателя объема муниципальной услуги</t>
  </si>
  <si>
    <t>Расходы бюджета муниципального образования "Город Горно-Алтайск" на оказание муниципальной услуги (выполнение работы), тыс.руб.</t>
  </si>
  <si>
    <t>Кассовые расходы в %</t>
  </si>
  <si>
    <t>Процент выполнения целевого показателя подпрограммы, для достижения которого, оказавается услуга (выполняется работа)</t>
  </si>
  <si>
    <t>план</t>
  </si>
  <si>
    <t>факт</t>
  </si>
  <si>
    <t>сводная бюджетная роспись на 01.01.2017 г.</t>
  </si>
  <si>
    <t>сводная бюджетная роспись на 30.06.2017 г.</t>
  </si>
  <si>
    <t>кассовое исполнение</t>
  </si>
  <si>
    <t>к плану на 01.01.2017г.</t>
  </si>
  <si>
    <t>Подпрограмма 1 "Развитие дошкольного образования в муниципальном образовании "город Горно-Алтайск""</t>
  </si>
  <si>
    <t>1.1</t>
  </si>
  <si>
    <t>Подпрограмма 1 "Развитие системы общего и дополнительного образования в муниципальном образовании "Город Горно-Алтайск" на 2014-2019 г.г."</t>
  </si>
  <si>
    <t>1.1.1</t>
  </si>
  <si>
    <t xml:space="preserve">Предоставление дошкольного образования:
1) услуга предоставления дошкольного образования в муниципальном образовательном учреждении;
2) услуга предоставления дошкольного образования в муниципальном образовательном учреждении, обеспечивающем дополнительную (углубленную) подготовку обучающихся
Предоставление дошкольного образования:
1) услуга предоставления дошкольного образования в муниципальном образовательном учреждении;
2) услуга предоставления дошкольного образования в муниципальном образовательном учреждении, обеспечивающем дополнительную (углубленную) подготовку обучающихся
Предоставление дошкольного образования:
1) услуга предоставления дошкольного образования в муниципальном образовательном учреждении;
2) услуга предоставления дошкольного образования в муниципальном образовательном учреждении, обеспечивающем дополнительную (углубленную) подготовку обучающихся
</t>
  </si>
  <si>
    <t>количество получателей услуги</t>
  </si>
  <si>
    <t>человек</t>
  </si>
  <si>
    <t>1.1.2</t>
  </si>
  <si>
    <t xml:space="preserve">Предоставление общего образования:
1) услуга предоставления общего и среднего общего образования в муниципальном образовательном учреждении;
2) услуга предоставления общего и среднего общего образования в муниципальном образовательном учреждении, обеспечивающем дополнительную (углубленную) подготовку обучающихся
Предоставление общего образования:
1) услуга предоставления общего и среднего общего образования в муниципальном образовательном учреждении;
2) услуга предоставления общего и среднего общего образования в муниципальном образовательном учреждении, обеспечивающем дополнительную (углубленную) подготовку обучающихся
</t>
  </si>
  <si>
    <t>1.1.3</t>
  </si>
  <si>
    <t xml:space="preserve">Предоставление дополнительного образования детей в муниципальных учреждениях, предоставление дополнительного образования детей в  муниципальных учреждениях оздоровление детей в летний период времени
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</si>
</sst>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00"/>
    <numFmt numFmtId="166" formatCode="0.000"/>
    <numFmt numFmtId="167" formatCode="0.000000"/>
  </numFmts>
  <fonts count="5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Arial"/>
      <family val="2"/>
      <charset val="204"/>
    </font>
    <font>
      <sz val="14"/>
      <color indexed="10"/>
      <name val="Arial"/>
      <family val="2"/>
      <charset val="204"/>
    </font>
    <font>
      <sz val="14"/>
      <name val="Arial"/>
      <family val="2"/>
      <charset val="204"/>
    </font>
    <font>
      <sz val="8"/>
      <color indexed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7"/>
      <name val="Times New Roman"/>
      <family val="1"/>
      <charset val="204"/>
    </font>
    <font>
      <b/>
      <sz val="9"/>
      <color indexed="8"/>
      <name val="Calibri"/>
      <family val="2"/>
      <charset val="204"/>
    </font>
    <font>
      <sz val="7"/>
      <color indexed="10"/>
      <name val="Times New Roman"/>
      <family val="1"/>
      <charset val="204"/>
    </font>
    <font>
      <b/>
      <sz val="7"/>
      <color indexed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10"/>
      <name val="Calibri"/>
      <family val="2"/>
      <charset val="204"/>
    </font>
    <font>
      <b/>
      <sz val="7"/>
      <color indexed="56"/>
      <name val="Times New Roman"/>
      <family val="1"/>
      <charset val="204"/>
    </font>
    <font>
      <sz val="7"/>
      <color indexed="56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56"/>
      <name val="Arial"/>
      <family val="2"/>
      <charset val="204"/>
    </font>
    <font>
      <sz val="7"/>
      <name val="Arial"/>
      <family val="2"/>
      <charset val="204"/>
    </font>
    <font>
      <sz val="7"/>
      <color indexed="56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Arial"/>
      <family val="2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7"/>
      <color rgb="FF002060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sz val="7"/>
      <color rgb="FF00206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color theme="3"/>
      <name val="Times New Roman"/>
      <family val="1"/>
      <charset val="204"/>
    </font>
    <font>
      <sz val="10"/>
      <color rgb="FF002060"/>
      <name val="Arial"/>
      <family val="2"/>
      <charset val="204"/>
    </font>
    <font>
      <sz val="7"/>
      <color rgb="FF002060"/>
      <name val="Arial"/>
      <family val="2"/>
      <charset val="204"/>
    </font>
    <font>
      <sz val="7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3.5"/>
      <color indexed="8"/>
      <name val="Times New Roman"/>
      <family val="1"/>
      <charset val="204"/>
    </font>
    <font>
      <sz val="13.5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5">
    <xf numFmtId="0" fontId="0" fillId="0" borderId="0" xfId="0"/>
    <xf numFmtId="49" fontId="0" fillId="0" borderId="0" xfId="0" applyNumberFormat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0" fillId="0" borderId="0" xfId="0" applyAlignment="1"/>
    <xf numFmtId="164" fontId="0" fillId="0" borderId="0" xfId="0" applyNumberFormat="1"/>
    <xf numFmtId="0" fontId="2" fillId="0" borderId="0" xfId="0" applyFont="1" applyAlignment="1">
      <alignment vertical="top"/>
    </xf>
    <xf numFmtId="164" fontId="4" fillId="0" borderId="0" xfId="0" applyNumberFormat="1" applyFont="1"/>
    <xf numFmtId="164" fontId="5" fillId="0" borderId="0" xfId="0" applyNumberFormat="1" applyFont="1"/>
    <xf numFmtId="0" fontId="2" fillId="0" borderId="0" xfId="0" applyFont="1" applyAlignment="1">
      <alignment vertical="top" wrapText="1"/>
    </xf>
    <xf numFmtId="49" fontId="6" fillId="0" borderId="0" xfId="0" applyNumberFormat="1" applyFont="1"/>
    <xf numFmtId="164" fontId="7" fillId="0" borderId="0" xfId="0" applyNumberFormat="1" applyFont="1"/>
    <xf numFmtId="0" fontId="11" fillId="0" borderId="5" xfId="0" applyFont="1" applyBorder="1" applyAlignment="1"/>
    <xf numFmtId="49" fontId="10" fillId="0" borderId="8" xfId="0" applyNumberFormat="1" applyFont="1" applyBorder="1" applyAlignment="1">
      <alignment horizontal="center" wrapText="1"/>
    </xf>
    <xf numFmtId="49" fontId="10" fillId="0" borderId="5" xfId="0" applyNumberFormat="1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wrapText="1"/>
    </xf>
    <xf numFmtId="49" fontId="9" fillId="0" borderId="11" xfId="0" applyNumberFormat="1" applyFont="1" applyBorder="1" applyAlignment="1">
      <alignment horizontal="center" wrapText="1"/>
    </xf>
    <xf numFmtId="165" fontId="9" fillId="0" borderId="11" xfId="0" applyNumberFormat="1" applyFont="1" applyBorder="1" applyAlignment="1">
      <alignment horizontal="center" wrapText="1"/>
    </xf>
    <xf numFmtId="165" fontId="13" fillId="0" borderId="11" xfId="0" applyNumberFormat="1" applyFont="1" applyBorder="1" applyAlignment="1">
      <alignment horizontal="center" wrapText="1"/>
    </xf>
    <xf numFmtId="165" fontId="13" fillId="0" borderId="10" xfId="0" applyNumberFormat="1" applyFont="1" applyBorder="1" applyAlignment="1">
      <alignment horizontal="center" wrapText="1"/>
    </xf>
    <xf numFmtId="165" fontId="9" fillId="0" borderId="10" xfId="0" applyNumberFormat="1" applyFont="1" applyBorder="1" applyAlignment="1">
      <alignment horizontal="center" wrapText="1"/>
    </xf>
    <xf numFmtId="0" fontId="12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wrapText="1"/>
    </xf>
    <xf numFmtId="49" fontId="9" fillId="0" borderId="4" xfId="0" applyNumberFormat="1" applyFont="1" applyBorder="1" applyAlignment="1">
      <alignment horizontal="center" wrapText="1"/>
    </xf>
    <xf numFmtId="49" fontId="9" fillId="0" borderId="8" xfId="0" applyNumberFormat="1" applyFont="1" applyBorder="1" applyAlignment="1">
      <alignment horizontal="center" wrapText="1"/>
    </xf>
    <xf numFmtId="49" fontId="9" fillId="0" borderId="13" xfId="0" applyNumberFormat="1" applyFont="1" applyBorder="1" applyAlignment="1">
      <alignment horizontal="center" wrapText="1"/>
    </xf>
    <xf numFmtId="165" fontId="9" fillId="0" borderId="13" xfId="0" applyNumberFormat="1" applyFont="1" applyBorder="1" applyAlignment="1">
      <alignment horizontal="center" wrapText="1"/>
    </xf>
    <xf numFmtId="165" fontId="9" fillId="0" borderId="4" xfId="0" applyNumberFormat="1" applyFont="1" applyBorder="1" applyAlignment="1">
      <alignment horizontal="center" wrapText="1"/>
    </xf>
    <xf numFmtId="165" fontId="9" fillId="0" borderId="8" xfId="0" applyNumberFormat="1" applyFont="1" applyBorder="1" applyAlignment="1">
      <alignment horizontal="center" wrapText="1"/>
    </xf>
    <xf numFmtId="49" fontId="14" fillId="0" borderId="9" xfId="0" applyNumberFormat="1" applyFont="1" applyBorder="1" applyAlignment="1">
      <alignment horizontal="center" wrapText="1"/>
    </xf>
    <xf numFmtId="49" fontId="14" fillId="0" borderId="11" xfId="0" applyNumberFormat="1" applyFont="1" applyBorder="1" applyAlignment="1">
      <alignment horizontal="center" wrapText="1"/>
    </xf>
    <xf numFmtId="49" fontId="14" fillId="0" borderId="12" xfId="0" applyNumberFormat="1" applyFont="1" applyBorder="1" applyAlignment="1">
      <alignment horizontal="center" wrapText="1"/>
    </xf>
    <xf numFmtId="49" fontId="10" fillId="0" borderId="11" xfId="0" applyNumberFormat="1" applyFont="1" applyBorder="1" applyAlignment="1">
      <alignment horizontal="center" wrapText="1"/>
    </xf>
    <xf numFmtId="49" fontId="10" fillId="0" borderId="10" xfId="0" applyNumberFormat="1" applyFont="1" applyBorder="1" applyAlignment="1">
      <alignment horizontal="center" wrapText="1"/>
    </xf>
    <xf numFmtId="49" fontId="10" fillId="0" borderId="4" xfId="0" applyNumberFormat="1" applyFont="1" applyBorder="1" applyAlignment="1">
      <alignment horizontal="center" wrapText="1"/>
    </xf>
    <xf numFmtId="165" fontId="10" fillId="0" borderId="9" xfId="0" applyNumberFormat="1" applyFont="1" applyBorder="1" applyAlignment="1">
      <alignment horizontal="center" wrapText="1"/>
    </xf>
    <xf numFmtId="165" fontId="15" fillId="0" borderId="11" xfId="0" applyNumberFormat="1" applyFont="1" applyBorder="1" applyAlignment="1">
      <alignment horizontal="center" wrapText="1"/>
    </xf>
    <xf numFmtId="165" fontId="15" fillId="0" borderId="10" xfId="0" applyNumberFormat="1" applyFont="1" applyBorder="1" applyAlignment="1">
      <alignment horizontal="center" wrapText="1"/>
    </xf>
    <xf numFmtId="165" fontId="10" fillId="0" borderId="8" xfId="0" applyNumberFormat="1" applyFont="1" applyBorder="1" applyAlignment="1">
      <alignment horizontal="center" wrapText="1"/>
    </xf>
    <xf numFmtId="49" fontId="14" fillId="0" borderId="16" xfId="0" applyNumberFormat="1" applyFont="1" applyBorder="1" applyAlignment="1">
      <alignment horizontal="center" wrapText="1"/>
    </xf>
    <xf numFmtId="49" fontId="14" fillId="0" borderId="17" xfId="0" applyNumberFormat="1" applyFont="1" applyBorder="1" applyAlignment="1">
      <alignment horizontal="center" wrapText="1"/>
    </xf>
    <xf numFmtId="49" fontId="10" fillId="0" borderId="17" xfId="0" applyNumberFormat="1" applyFont="1" applyBorder="1" applyAlignment="1">
      <alignment horizontal="center" wrapText="1"/>
    </xf>
    <xf numFmtId="49" fontId="10" fillId="0" borderId="18" xfId="0" applyNumberFormat="1" applyFont="1" applyBorder="1" applyAlignment="1">
      <alignment horizontal="center" wrapText="1"/>
    </xf>
    <xf numFmtId="165" fontId="10" fillId="0" borderId="18" xfId="0" applyNumberFormat="1" applyFont="1" applyBorder="1" applyAlignment="1">
      <alignment horizontal="center" wrapText="1"/>
    </xf>
    <xf numFmtId="165" fontId="15" fillId="0" borderId="17" xfId="0" applyNumberFormat="1" applyFont="1" applyBorder="1" applyAlignment="1">
      <alignment horizontal="center" wrapText="1"/>
    </xf>
    <xf numFmtId="165" fontId="18" fillId="3" borderId="17" xfId="0" applyNumberFormat="1" applyFont="1" applyFill="1" applyBorder="1" applyAlignment="1">
      <alignment horizontal="center" wrapText="1"/>
    </xf>
    <xf numFmtId="165" fontId="18" fillId="4" borderId="17" xfId="0" applyNumberFormat="1" applyFont="1" applyFill="1" applyBorder="1" applyAlignment="1">
      <alignment horizontal="center" wrapText="1"/>
    </xf>
    <xf numFmtId="165" fontId="18" fillId="0" borderId="17" xfId="0" applyNumberFormat="1" applyFont="1" applyBorder="1" applyAlignment="1">
      <alignment horizontal="center" wrapText="1"/>
    </xf>
    <xf numFmtId="49" fontId="14" fillId="0" borderId="22" xfId="0" applyNumberFormat="1" applyFont="1" applyBorder="1" applyAlignment="1">
      <alignment horizontal="center" wrapText="1"/>
    </xf>
    <xf numFmtId="49" fontId="14" fillId="0" borderId="18" xfId="0" applyNumberFormat="1" applyFont="1" applyBorder="1" applyAlignment="1">
      <alignment horizontal="center" wrapText="1"/>
    </xf>
    <xf numFmtId="49" fontId="14" fillId="0" borderId="23" xfId="0" applyNumberFormat="1" applyFont="1" applyBorder="1" applyAlignment="1">
      <alignment horizontal="center" wrapText="1"/>
    </xf>
    <xf numFmtId="165" fontId="18" fillId="3" borderId="18" xfId="0" applyNumberFormat="1" applyFont="1" applyFill="1" applyBorder="1" applyAlignment="1">
      <alignment horizontal="center" wrapText="1"/>
    </xf>
    <xf numFmtId="165" fontId="18" fillId="4" borderId="18" xfId="0" applyNumberFormat="1" applyFont="1" applyFill="1" applyBorder="1" applyAlignment="1">
      <alignment horizontal="center" wrapText="1"/>
    </xf>
    <xf numFmtId="165" fontId="18" fillId="0" borderId="18" xfId="0" applyNumberFormat="1" applyFont="1" applyBorder="1" applyAlignment="1">
      <alignment horizontal="center" wrapText="1"/>
    </xf>
    <xf numFmtId="165" fontId="15" fillId="0" borderId="9" xfId="0" applyNumberFormat="1" applyFont="1" applyBorder="1" applyAlignment="1">
      <alignment horizontal="center" wrapText="1"/>
    </xf>
    <xf numFmtId="165" fontId="10" fillId="0" borderId="24" xfId="0" applyNumberFormat="1" applyFont="1" applyBorder="1" applyAlignment="1">
      <alignment horizontal="center" wrapText="1"/>
    </xf>
    <xf numFmtId="49" fontId="10" fillId="2" borderId="18" xfId="0" applyNumberFormat="1" applyFont="1" applyFill="1" applyBorder="1" applyAlignment="1">
      <alignment horizontal="center" wrapText="1"/>
    </xf>
    <xf numFmtId="165" fontId="14" fillId="0" borderId="18" xfId="0" applyNumberFormat="1" applyFont="1" applyBorder="1" applyAlignment="1">
      <alignment horizontal="center" wrapText="1"/>
    </xf>
    <xf numFmtId="165" fontId="14" fillId="4" borderId="18" xfId="0" applyNumberFormat="1" applyFont="1" applyFill="1" applyBorder="1" applyAlignment="1">
      <alignment horizontal="center" wrapText="1"/>
    </xf>
    <xf numFmtId="165" fontId="14" fillId="0" borderId="24" xfId="0" applyNumberFormat="1" applyFont="1" applyBorder="1" applyAlignment="1">
      <alignment horizontal="center" wrapText="1"/>
    </xf>
    <xf numFmtId="165" fontId="14" fillId="3" borderId="18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49" fontId="15" fillId="0" borderId="18" xfId="0" applyNumberFormat="1" applyFont="1" applyBorder="1" applyAlignment="1">
      <alignment horizontal="center" vertical="center"/>
    </xf>
    <xf numFmtId="49" fontId="18" fillId="0" borderId="18" xfId="0" applyNumberFormat="1" applyFont="1" applyBorder="1" applyAlignment="1">
      <alignment horizontal="center" vertical="center"/>
    </xf>
    <xf numFmtId="165" fontId="18" fillId="3" borderId="18" xfId="0" applyNumberFormat="1" applyFont="1" applyFill="1" applyBorder="1" applyAlignment="1">
      <alignment horizontal="center" vertical="center" wrapText="1"/>
    </xf>
    <xf numFmtId="165" fontId="18" fillId="4" borderId="18" xfId="0" applyNumberFormat="1" applyFont="1" applyFill="1" applyBorder="1" applyAlignment="1">
      <alignment horizontal="center" vertical="center" wrapText="1"/>
    </xf>
    <xf numFmtId="165" fontId="18" fillId="0" borderId="24" xfId="0" applyNumberFormat="1" applyFont="1" applyFill="1" applyBorder="1" applyAlignment="1">
      <alignment horizontal="center" vertical="center" wrapText="1"/>
    </xf>
    <xf numFmtId="49" fontId="14" fillId="0" borderId="29" xfId="0" applyNumberFormat="1" applyFont="1" applyBorder="1" applyAlignment="1">
      <alignment horizontal="center" wrapText="1"/>
    </xf>
    <xf numFmtId="49" fontId="14" fillId="0" borderId="30" xfId="0" applyNumberFormat="1" applyFont="1" applyBorder="1" applyAlignment="1">
      <alignment horizontal="center" wrapText="1"/>
    </xf>
    <xf numFmtId="49" fontId="10" fillId="0" borderId="30" xfId="0" applyNumberFormat="1" applyFont="1" applyBorder="1" applyAlignment="1">
      <alignment horizontal="center" wrapText="1"/>
    </xf>
    <xf numFmtId="165" fontId="10" fillId="0" borderId="30" xfId="0" applyNumberFormat="1" applyFont="1" applyBorder="1" applyAlignment="1">
      <alignment horizontal="center" wrapText="1"/>
    </xf>
    <xf numFmtId="165" fontId="10" fillId="0" borderId="31" xfId="0" applyNumberFormat="1" applyFont="1" applyBorder="1" applyAlignment="1">
      <alignment horizontal="center" wrapText="1"/>
    </xf>
    <xf numFmtId="165" fontId="14" fillId="4" borderId="17" xfId="0" applyNumberFormat="1" applyFont="1" applyFill="1" applyBorder="1" applyAlignment="1">
      <alignment horizontal="center" wrapText="1"/>
    </xf>
    <xf numFmtId="165" fontId="14" fillId="0" borderId="17" xfId="0" applyNumberFormat="1" applyFont="1" applyBorder="1" applyAlignment="1">
      <alignment horizontal="center" wrapText="1"/>
    </xf>
    <xf numFmtId="165" fontId="14" fillId="0" borderId="27" xfId="0" applyNumberFormat="1" applyFont="1" applyBorder="1" applyAlignment="1">
      <alignment horizontal="center" wrapText="1"/>
    </xf>
    <xf numFmtId="165" fontId="14" fillId="4" borderId="27" xfId="0" applyNumberFormat="1" applyFont="1" applyFill="1" applyBorder="1" applyAlignment="1">
      <alignment horizontal="center" wrapText="1"/>
    </xf>
    <xf numFmtId="165" fontId="15" fillId="0" borderId="30" xfId="0" applyNumberFormat="1" applyFont="1" applyBorder="1" applyAlignment="1">
      <alignment horizontal="center" wrapText="1"/>
    </xf>
    <xf numFmtId="165" fontId="14" fillId="0" borderId="38" xfId="0" applyNumberFormat="1" applyFont="1" applyBorder="1" applyAlignment="1">
      <alignment horizontal="center" wrapText="1"/>
    </xf>
    <xf numFmtId="165" fontId="14" fillId="0" borderId="33" xfId="0" applyNumberFormat="1" applyFont="1" applyBorder="1" applyAlignment="1">
      <alignment horizontal="center" wrapText="1"/>
    </xf>
    <xf numFmtId="49" fontId="14" fillId="0" borderId="39" xfId="0" applyNumberFormat="1" applyFont="1" applyBorder="1" applyAlignment="1">
      <alignment horizontal="center" wrapText="1"/>
    </xf>
    <xf numFmtId="0" fontId="12" fillId="5" borderId="8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wrapText="1"/>
    </xf>
    <xf numFmtId="49" fontId="9" fillId="5" borderId="11" xfId="0" applyNumberFormat="1" applyFont="1" applyFill="1" applyBorder="1" applyAlignment="1">
      <alignment horizontal="center" wrapText="1"/>
    </xf>
    <xf numFmtId="49" fontId="9" fillId="5" borderId="12" xfId="0" applyNumberFormat="1" applyFont="1" applyFill="1" applyBorder="1" applyAlignment="1">
      <alignment horizontal="center" wrapText="1"/>
    </xf>
    <xf numFmtId="49" fontId="9" fillId="5" borderId="4" xfId="0" applyNumberFormat="1" applyFont="1" applyFill="1" applyBorder="1" applyAlignment="1">
      <alignment horizontal="center" wrapText="1"/>
    </xf>
    <xf numFmtId="49" fontId="9" fillId="5" borderId="8" xfId="0" applyNumberFormat="1" applyFont="1" applyFill="1" applyBorder="1" applyAlignment="1">
      <alignment horizontal="center" wrapText="1"/>
    </xf>
    <xf numFmtId="49" fontId="9" fillId="5" borderId="13" xfId="0" applyNumberFormat="1" applyFont="1" applyFill="1" applyBorder="1" applyAlignment="1">
      <alignment horizontal="center" wrapText="1"/>
    </xf>
    <xf numFmtId="165" fontId="9" fillId="5" borderId="13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textRotation="90" wrapText="1"/>
    </xf>
    <xf numFmtId="49" fontId="10" fillId="5" borderId="8" xfId="0" applyNumberFormat="1" applyFont="1" applyFill="1" applyBorder="1" applyAlignment="1">
      <alignment horizontal="center" wrapText="1"/>
    </xf>
    <xf numFmtId="49" fontId="10" fillId="5" borderId="9" xfId="0" applyNumberFormat="1" applyFont="1" applyFill="1" applyBorder="1" applyAlignment="1">
      <alignment horizontal="center" wrapText="1"/>
    </xf>
    <xf numFmtId="49" fontId="10" fillId="5" borderId="11" xfId="0" applyNumberFormat="1" applyFont="1" applyFill="1" applyBorder="1" applyAlignment="1">
      <alignment horizontal="center" wrapText="1"/>
    </xf>
    <xf numFmtId="49" fontId="10" fillId="5" borderId="11" xfId="0" applyNumberFormat="1" applyFont="1" applyFill="1" applyBorder="1" applyAlignment="1">
      <alignment horizontal="center"/>
    </xf>
    <xf numFmtId="49" fontId="10" fillId="5" borderId="10" xfId="0" applyNumberFormat="1" applyFont="1" applyFill="1" applyBorder="1" applyAlignment="1">
      <alignment horizontal="center"/>
    </xf>
    <xf numFmtId="49" fontId="10" fillId="5" borderId="13" xfId="0" applyNumberFormat="1" applyFont="1" applyFill="1" applyBorder="1" applyAlignment="1">
      <alignment horizontal="center"/>
    </xf>
    <xf numFmtId="165" fontId="13" fillId="5" borderId="11" xfId="0" applyNumberFormat="1" applyFont="1" applyFill="1" applyBorder="1" applyAlignment="1">
      <alignment horizontal="center" vertical="top" wrapText="1"/>
    </xf>
    <xf numFmtId="165" fontId="13" fillId="5" borderId="10" xfId="0" applyNumberFormat="1" applyFont="1" applyFill="1" applyBorder="1" applyAlignment="1">
      <alignment horizontal="center" vertical="top" wrapText="1"/>
    </xf>
    <xf numFmtId="164" fontId="0" fillId="5" borderId="0" xfId="0" applyNumberFormat="1" applyFill="1"/>
    <xf numFmtId="0" fontId="0" fillId="5" borderId="0" xfId="0" applyFill="1"/>
    <xf numFmtId="49" fontId="14" fillId="0" borderId="11" xfId="0" applyNumberFormat="1" applyFont="1" applyBorder="1" applyAlignment="1">
      <alignment horizontal="center"/>
    </xf>
    <xf numFmtId="49" fontId="10" fillId="0" borderId="11" xfId="0" applyNumberFormat="1" applyFont="1" applyBorder="1" applyAlignment="1">
      <alignment horizontal="center"/>
    </xf>
    <xf numFmtId="165" fontId="10" fillId="0" borderId="11" xfId="0" applyNumberFormat="1" applyFont="1" applyBorder="1" applyAlignment="1">
      <alignment horizontal="right" wrapText="1"/>
    </xf>
    <xf numFmtId="165" fontId="10" fillId="0" borderId="10" xfId="0" applyNumberFormat="1" applyFont="1" applyBorder="1" applyAlignment="1">
      <alignment horizontal="right" wrapText="1"/>
    </xf>
    <xf numFmtId="49" fontId="10" fillId="0" borderId="40" xfId="0" applyNumberFormat="1" applyFont="1" applyBorder="1" applyAlignment="1">
      <alignment horizontal="center" wrapText="1"/>
    </xf>
    <xf numFmtId="49" fontId="14" fillId="0" borderId="17" xfId="0" applyNumberFormat="1" applyFont="1" applyBorder="1" applyAlignment="1">
      <alignment horizontal="center"/>
    </xf>
    <xf numFmtId="49" fontId="10" fillId="0" borderId="17" xfId="0" applyNumberFormat="1" applyFont="1" applyBorder="1" applyAlignment="1">
      <alignment horizontal="center"/>
    </xf>
    <xf numFmtId="165" fontId="18" fillId="4" borderId="17" xfId="0" applyNumberFormat="1" applyFont="1" applyFill="1" applyBorder="1" applyAlignment="1">
      <alignment horizontal="right" wrapText="1"/>
    </xf>
    <xf numFmtId="165" fontId="18" fillId="0" borderId="38" xfId="0" applyNumberFormat="1" applyFont="1" applyFill="1" applyBorder="1" applyAlignment="1">
      <alignment horizontal="right" wrapText="1"/>
    </xf>
    <xf numFmtId="49" fontId="10" fillId="0" borderId="41" xfId="0" applyNumberFormat="1" applyFont="1" applyBorder="1" applyAlignment="1">
      <alignment horizontal="center" wrapText="1"/>
    </xf>
    <xf numFmtId="49" fontId="14" fillId="0" borderId="18" xfId="0" applyNumberFormat="1" applyFont="1" applyBorder="1" applyAlignment="1">
      <alignment horizontal="center"/>
    </xf>
    <xf numFmtId="165" fontId="14" fillId="4" borderId="18" xfId="0" applyNumberFormat="1" applyFont="1" applyFill="1" applyBorder="1" applyAlignment="1">
      <alignment horizontal="right" wrapText="1"/>
    </xf>
    <xf numFmtId="165" fontId="14" fillId="0" borderId="24" xfId="0" applyNumberFormat="1" applyFont="1" applyBorder="1" applyAlignment="1">
      <alignment horizontal="right" wrapText="1"/>
    </xf>
    <xf numFmtId="165" fontId="18" fillId="0" borderId="18" xfId="0" applyNumberFormat="1" applyFont="1" applyBorder="1" applyAlignment="1">
      <alignment horizontal="right" wrapText="1"/>
    </xf>
    <xf numFmtId="165" fontId="18" fillId="0" borderId="24" xfId="0" applyNumberFormat="1" applyFont="1" applyBorder="1" applyAlignment="1">
      <alignment horizontal="right" wrapText="1"/>
    </xf>
    <xf numFmtId="165" fontId="18" fillId="3" borderId="18" xfId="0" applyNumberFormat="1" applyFont="1" applyFill="1" applyBorder="1" applyAlignment="1">
      <alignment horizontal="right" wrapText="1"/>
    </xf>
    <xf numFmtId="165" fontId="18" fillId="4" borderId="18" xfId="0" applyNumberFormat="1" applyFont="1" applyFill="1" applyBorder="1" applyAlignment="1">
      <alignment horizontal="right" wrapText="1"/>
    </xf>
    <xf numFmtId="49" fontId="10" fillId="0" borderId="43" xfId="0" applyNumberFormat="1" applyFont="1" applyBorder="1" applyAlignment="1">
      <alignment horizontal="center" wrapText="1"/>
    </xf>
    <xf numFmtId="49" fontId="10" fillId="0" borderId="44" xfId="0" applyNumberFormat="1" applyFont="1" applyBorder="1" applyAlignment="1">
      <alignment horizontal="center" wrapText="1"/>
    </xf>
    <xf numFmtId="49" fontId="14" fillId="0" borderId="35" xfId="0" applyNumberFormat="1" applyFont="1" applyBorder="1" applyAlignment="1">
      <alignment horizontal="center" wrapText="1"/>
    </xf>
    <xf numFmtId="49" fontId="14" fillId="0" borderId="35" xfId="0" applyNumberFormat="1" applyFont="1" applyBorder="1" applyAlignment="1">
      <alignment horizontal="center"/>
    </xf>
    <xf numFmtId="49" fontId="14" fillId="0" borderId="45" xfId="0" applyNumberFormat="1" applyFont="1" applyBorder="1" applyAlignment="1">
      <alignment horizontal="center"/>
    </xf>
    <xf numFmtId="49" fontId="10" fillId="0" borderId="35" xfId="0" applyNumberFormat="1" applyFont="1" applyBorder="1" applyAlignment="1">
      <alignment horizontal="center"/>
    </xf>
    <xf numFmtId="165" fontId="18" fillId="6" borderId="35" xfId="0" applyNumberFormat="1" applyFont="1" applyFill="1" applyBorder="1" applyAlignment="1">
      <alignment horizontal="right" wrapText="1"/>
    </xf>
    <xf numFmtId="165" fontId="18" fillId="6" borderId="45" xfId="0" applyNumberFormat="1" applyFont="1" applyFill="1" applyBorder="1" applyAlignment="1">
      <alignment horizontal="right" wrapText="1"/>
    </xf>
    <xf numFmtId="165" fontId="18" fillId="0" borderId="32" xfId="0" applyNumberFormat="1" applyFont="1" applyBorder="1" applyAlignment="1">
      <alignment horizontal="center" wrapText="1"/>
    </xf>
    <xf numFmtId="165" fontId="18" fillId="0" borderId="33" xfId="0" applyNumberFormat="1" applyFont="1" applyBorder="1" applyAlignment="1">
      <alignment horizontal="center" wrapText="1"/>
    </xf>
    <xf numFmtId="165" fontId="18" fillId="6" borderId="46" xfId="0" applyNumberFormat="1" applyFont="1" applyFill="1" applyBorder="1" applyAlignment="1">
      <alignment horizontal="right" wrapText="1"/>
    </xf>
    <xf numFmtId="0" fontId="0" fillId="0" borderId="39" xfId="0" applyBorder="1" applyAlignment="1">
      <alignment textRotation="90" wrapText="1"/>
    </xf>
    <xf numFmtId="49" fontId="10" fillId="0" borderId="47" xfId="0" applyNumberFormat="1" applyFont="1" applyBorder="1" applyAlignment="1">
      <alignment horizontal="center" wrapText="1"/>
    </xf>
    <xf numFmtId="49" fontId="14" fillId="0" borderId="30" xfId="0" applyNumberFormat="1" applyFont="1" applyBorder="1" applyAlignment="1">
      <alignment horizontal="center"/>
    </xf>
    <xf numFmtId="49" fontId="14" fillId="0" borderId="27" xfId="0" applyNumberFormat="1" applyFont="1" applyBorder="1" applyAlignment="1">
      <alignment horizontal="center"/>
    </xf>
    <xf numFmtId="165" fontId="15" fillId="0" borderId="27" xfId="0" applyNumberFormat="1" applyFont="1" applyBorder="1" applyAlignment="1">
      <alignment horizontal="right" wrapText="1"/>
    </xf>
    <xf numFmtId="165" fontId="15" fillId="0" borderId="48" xfId="0" applyNumberFormat="1" applyFont="1" applyBorder="1" applyAlignment="1">
      <alignment horizontal="right" wrapText="1"/>
    </xf>
    <xf numFmtId="165" fontId="15" fillId="0" borderId="9" xfId="0" applyNumberFormat="1" applyFont="1" applyBorder="1" applyAlignment="1">
      <alignment horizontal="right" wrapText="1"/>
    </xf>
    <xf numFmtId="165" fontId="15" fillId="0" borderId="10" xfId="0" applyNumberFormat="1" applyFont="1" applyBorder="1" applyAlignment="1">
      <alignment horizontal="right" wrapText="1"/>
    </xf>
    <xf numFmtId="165" fontId="15" fillId="0" borderId="21" xfId="0" applyNumberFormat="1" applyFont="1" applyBorder="1" applyAlignment="1">
      <alignment horizontal="right" wrapText="1"/>
    </xf>
    <xf numFmtId="49" fontId="10" fillId="0" borderId="30" xfId="0" applyNumberFormat="1" applyFont="1" applyBorder="1" applyAlignment="1">
      <alignment horizontal="center"/>
    </xf>
    <xf numFmtId="165" fontId="18" fillId="0" borderId="30" xfId="0" applyNumberFormat="1" applyFont="1" applyBorder="1" applyAlignment="1">
      <alignment horizontal="right" wrapText="1"/>
    </xf>
    <xf numFmtId="49" fontId="10" fillId="0" borderId="49" xfId="0" applyNumberFormat="1" applyFont="1" applyBorder="1" applyAlignment="1">
      <alignment horizontal="center" wrapText="1"/>
    </xf>
    <xf numFmtId="49" fontId="14" fillId="0" borderId="50" xfId="0" applyNumberFormat="1" applyFont="1" applyBorder="1" applyAlignment="1">
      <alignment horizontal="center" wrapText="1"/>
    </xf>
    <xf numFmtId="49" fontId="14" fillId="0" borderId="50" xfId="0" applyNumberFormat="1" applyFont="1" applyBorder="1" applyAlignment="1">
      <alignment horizontal="center"/>
    </xf>
    <xf numFmtId="49" fontId="10" fillId="0" borderId="50" xfId="0" applyNumberFormat="1" applyFont="1" applyBorder="1" applyAlignment="1">
      <alignment horizontal="center"/>
    </xf>
    <xf numFmtId="165" fontId="18" fillId="0" borderId="50" xfId="0" applyNumberFormat="1" applyFont="1" applyBorder="1" applyAlignment="1">
      <alignment horizontal="right" wrapText="1"/>
    </xf>
    <xf numFmtId="165" fontId="18" fillId="0" borderId="27" xfId="0" applyNumberFormat="1" applyFont="1" applyBorder="1" applyAlignment="1">
      <alignment horizontal="center" wrapText="1"/>
    </xf>
    <xf numFmtId="49" fontId="10" fillId="0" borderId="51" xfId="0" applyNumberFormat="1" applyFont="1" applyBorder="1" applyAlignment="1">
      <alignment horizontal="center"/>
    </xf>
    <xf numFmtId="49" fontId="14" fillId="0" borderId="26" xfId="0" applyNumberFormat="1" applyFont="1" applyBorder="1" applyAlignment="1">
      <alignment horizontal="center"/>
    </xf>
    <xf numFmtId="165" fontId="15" fillId="0" borderId="37" xfId="0" applyNumberFormat="1" applyFont="1" applyBorder="1" applyAlignment="1">
      <alignment horizontal="right" wrapText="1"/>
    </xf>
    <xf numFmtId="165" fontId="15" fillId="0" borderId="15" xfId="0" applyNumberFormat="1" applyFont="1" applyBorder="1" applyAlignment="1">
      <alignment horizontal="right" wrapText="1"/>
    </xf>
    <xf numFmtId="0" fontId="0" fillId="0" borderId="0" xfId="0" applyBorder="1" applyAlignment="1">
      <alignment vertical="center" textRotation="90" wrapText="1"/>
    </xf>
    <xf numFmtId="49" fontId="14" fillId="0" borderId="52" xfId="0" applyNumberFormat="1" applyFont="1" applyBorder="1" applyAlignment="1">
      <alignment horizontal="center"/>
    </xf>
    <xf numFmtId="165" fontId="18" fillId="4" borderId="30" xfId="0" applyNumberFormat="1" applyFont="1" applyFill="1" applyBorder="1" applyAlignment="1">
      <alignment horizontal="right" wrapText="1"/>
    </xf>
    <xf numFmtId="165" fontId="18" fillId="0" borderId="31" xfId="0" applyNumberFormat="1" applyFont="1" applyBorder="1" applyAlignment="1">
      <alignment horizontal="right" wrapText="1"/>
    </xf>
    <xf numFmtId="49" fontId="14" fillId="0" borderId="53" xfId="0" applyNumberFormat="1" applyFont="1" applyBorder="1" applyAlignment="1">
      <alignment horizontal="center"/>
    </xf>
    <xf numFmtId="165" fontId="18" fillId="4" borderId="50" xfId="0" applyNumberFormat="1" applyFont="1" applyFill="1" applyBorder="1" applyAlignment="1">
      <alignment horizontal="right" wrapText="1"/>
    </xf>
    <xf numFmtId="165" fontId="18" fillId="0" borderId="54" xfId="0" applyNumberFormat="1" applyFont="1" applyBorder="1" applyAlignment="1">
      <alignment horizontal="right" wrapText="1"/>
    </xf>
    <xf numFmtId="165" fontId="15" fillId="2" borderId="27" xfId="0" applyNumberFormat="1" applyFont="1" applyFill="1" applyBorder="1" applyAlignment="1">
      <alignment horizontal="right" wrapText="1"/>
    </xf>
    <xf numFmtId="0" fontId="0" fillId="0" borderId="21" xfId="0" applyBorder="1" applyAlignment="1">
      <alignment horizontal="center" vertical="center" textRotation="90" wrapText="1"/>
    </xf>
    <xf numFmtId="49" fontId="10" fillId="0" borderId="55" xfId="0" applyNumberFormat="1" applyFont="1" applyBorder="1" applyAlignment="1">
      <alignment horizontal="center" wrapText="1"/>
    </xf>
    <xf numFmtId="49" fontId="14" fillId="0" borderId="56" xfId="0" applyNumberFormat="1" applyFont="1" applyBorder="1" applyAlignment="1">
      <alignment horizontal="center" wrapText="1"/>
    </xf>
    <xf numFmtId="49" fontId="14" fillId="0" borderId="56" xfId="0" applyNumberFormat="1" applyFont="1" applyBorder="1" applyAlignment="1">
      <alignment horizontal="center"/>
    </xf>
    <xf numFmtId="165" fontId="14" fillId="4" borderId="56" xfId="0" applyNumberFormat="1" applyFont="1" applyFill="1" applyBorder="1" applyAlignment="1">
      <alignment horizontal="right" wrapText="1"/>
    </xf>
    <xf numFmtId="165" fontId="14" fillId="0" borderId="57" xfId="0" applyNumberFormat="1" applyFont="1" applyBorder="1" applyAlignment="1">
      <alignment horizontal="right" wrapText="1"/>
    </xf>
    <xf numFmtId="0" fontId="0" fillId="0" borderId="0" xfId="0" applyBorder="1"/>
    <xf numFmtId="0" fontId="16" fillId="0" borderId="21" xfId="0" applyFont="1" applyBorder="1" applyAlignment="1">
      <alignment textRotation="90" wrapText="1"/>
    </xf>
    <xf numFmtId="165" fontId="14" fillId="4" borderId="30" xfId="0" applyNumberFormat="1" applyFont="1" applyFill="1" applyBorder="1" applyAlignment="1">
      <alignment horizontal="right" wrapText="1"/>
    </xf>
    <xf numFmtId="165" fontId="14" fillId="0" borderId="31" xfId="0" applyNumberFormat="1" applyFont="1" applyBorder="1" applyAlignment="1">
      <alignment horizontal="right" wrapText="1"/>
    </xf>
    <xf numFmtId="165" fontId="14" fillId="4" borderId="17" xfId="0" applyNumberFormat="1" applyFont="1" applyFill="1" applyBorder="1" applyAlignment="1">
      <alignment horizontal="right" wrapText="1"/>
    </xf>
    <xf numFmtId="165" fontId="14" fillId="0" borderId="33" xfId="0" applyNumberFormat="1" applyFont="1" applyBorder="1" applyAlignment="1">
      <alignment horizontal="right" wrapText="1"/>
    </xf>
    <xf numFmtId="165" fontId="14" fillId="0" borderId="54" xfId="0" applyNumberFormat="1" applyFont="1" applyBorder="1" applyAlignment="1">
      <alignment horizontal="right" wrapText="1"/>
    </xf>
    <xf numFmtId="49" fontId="10" fillId="0" borderId="7" xfId="0" applyNumberFormat="1" applyFont="1" applyBorder="1" applyAlignment="1">
      <alignment horizontal="center" wrapText="1"/>
    </xf>
    <xf numFmtId="165" fontId="14" fillId="4" borderId="35" xfId="0" applyNumberFormat="1" applyFont="1" applyFill="1" applyBorder="1" applyAlignment="1">
      <alignment horizontal="right" wrapText="1"/>
    </xf>
    <xf numFmtId="165" fontId="14" fillId="0" borderId="21" xfId="0" applyNumberFormat="1" applyFont="1" applyBorder="1" applyAlignment="1">
      <alignment horizontal="right" wrapText="1"/>
    </xf>
    <xf numFmtId="0" fontId="0" fillId="0" borderId="21" xfId="0" applyBorder="1" applyAlignment="1">
      <alignment textRotation="90" wrapText="1"/>
    </xf>
    <xf numFmtId="49" fontId="10" fillId="0" borderId="3" xfId="0" applyNumberFormat="1" applyFont="1" applyBorder="1" applyAlignment="1">
      <alignment horizontal="center" wrapText="1"/>
    </xf>
    <xf numFmtId="165" fontId="10" fillId="0" borderId="12" xfId="0" applyNumberFormat="1" applyFont="1" applyBorder="1" applyAlignment="1">
      <alignment horizontal="right" wrapText="1"/>
    </xf>
    <xf numFmtId="165" fontId="10" fillId="0" borderId="21" xfId="0" applyNumberFormat="1" applyFont="1" applyBorder="1" applyAlignment="1">
      <alignment horizontal="right" wrapText="1"/>
    </xf>
    <xf numFmtId="165" fontId="14" fillId="0" borderId="30" xfId="0" applyNumberFormat="1" applyFont="1" applyBorder="1" applyAlignment="1">
      <alignment horizontal="right" wrapText="1"/>
    </xf>
    <xf numFmtId="165" fontId="14" fillId="0" borderId="18" xfId="0" applyNumberFormat="1" applyFont="1" applyBorder="1" applyAlignment="1">
      <alignment horizontal="right" wrapText="1"/>
    </xf>
    <xf numFmtId="49" fontId="10" fillId="0" borderId="18" xfId="0" applyNumberFormat="1" applyFont="1" applyBorder="1" applyAlignment="1">
      <alignment horizontal="center"/>
    </xf>
    <xf numFmtId="165" fontId="14" fillId="0" borderId="35" xfId="0" applyNumberFormat="1" applyFont="1" applyBorder="1" applyAlignment="1">
      <alignment horizontal="right" wrapText="1"/>
    </xf>
    <xf numFmtId="165" fontId="14" fillId="0" borderId="36" xfId="0" applyNumberFormat="1" applyFont="1" applyBorder="1" applyAlignment="1">
      <alignment horizontal="right" wrapText="1"/>
    </xf>
    <xf numFmtId="165" fontId="10" fillId="0" borderId="27" xfId="0" applyNumberFormat="1" applyFont="1" applyBorder="1" applyAlignment="1">
      <alignment horizontal="right" wrapText="1"/>
    </xf>
    <xf numFmtId="165" fontId="14" fillId="4" borderId="50" xfId="0" applyNumberFormat="1" applyFont="1" applyFill="1" applyBorder="1" applyAlignment="1">
      <alignment horizontal="right" wrapText="1"/>
    </xf>
    <xf numFmtId="49" fontId="18" fillId="0" borderId="30" xfId="0" applyNumberFormat="1" applyFont="1" applyBorder="1" applyAlignment="1">
      <alignment horizontal="center"/>
    </xf>
    <xf numFmtId="49" fontId="15" fillId="0" borderId="30" xfId="0" applyNumberFormat="1" applyFont="1" applyBorder="1" applyAlignment="1">
      <alignment horizontal="center"/>
    </xf>
    <xf numFmtId="49" fontId="18" fillId="0" borderId="37" xfId="0" applyNumberFormat="1" applyFont="1" applyBorder="1" applyAlignment="1">
      <alignment horizontal="center"/>
    </xf>
    <xf numFmtId="165" fontId="0" fillId="0" borderId="0" xfId="0" applyNumberFormat="1" applyBorder="1"/>
    <xf numFmtId="49" fontId="18" fillId="0" borderId="18" xfId="0" applyNumberFormat="1" applyFont="1" applyBorder="1" applyAlignment="1">
      <alignment horizontal="center"/>
    </xf>
    <xf numFmtId="49" fontId="10" fillId="0" borderId="58" xfId="0" applyNumberFormat="1" applyFont="1" applyBorder="1" applyAlignment="1">
      <alignment horizontal="center" wrapText="1"/>
    </xf>
    <xf numFmtId="49" fontId="18" fillId="0" borderId="17" xfId="0" applyNumberFormat="1" applyFont="1" applyBorder="1" applyAlignment="1">
      <alignment horizontal="center"/>
    </xf>
    <xf numFmtId="49" fontId="15" fillId="0" borderId="17" xfId="0" applyNumberFormat="1" applyFont="1" applyBorder="1" applyAlignment="1">
      <alignment horizontal="center"/>
    </xf>
    <xf numFmtId="165" fontId="18" fillId="0" borderId="17" xfId="0" applyNumberFormat="1" applyFont="1" applyBorder="1" applyAlignment="1">
      <alignment horizontal="right" wrapText="1"/>
    </xf>
    <xf numFmtId="165" fontId="18" fillId="0" borderId="38" xfId="0" applyNumberFormat="1" applyFont="1" applyBorder="1" applyAlignment="1">
      <alignment horizontal="right" wrapText="1"/>
    </xf>
    <xf numFmtId="49" fontId="15" fillId="0" borderId="18" xfId="0" applyNumberFormat="1" applyFont="1" applyBorder="1" applyAlignment="1">
      <alignment horizontal="center"/>
    </xf>
    <xf numFmtId="49" fontId="20" fillId="0" borderId="18" xfId="0" applyNumberFormat="1" applyFont="1" applyBorder="1" applyAlignment="1">
      <alignment horizontal="center"/>
    </xf>
    <xf numFmtId="49" fontId="21" fillId="0" borderId="18" xfId="0" applyNumberFormat="1" applyFont="1" applyBorder="1" applyAlignment="1">
      <alignment horizontal="center"/>
    </xf>
    <xf numFmtId="165" fontId="20" fillId="0" borderId="18" xfId="0" applyNumberFormat="1" applyFont="1" applyBorder="1" applyAlignment="1">
      <alignment horizontal="right" wrapText="1"/>
    </xf>
    <xf numFmtId="165" fontId="20" fillId="0" borderId="24" xfId="0" applyNumberFormat="1" applyFont="1" applyBorder="1" applyAlignment="1">
      <alignment horizontal="right" wrapText="1"/>
    </xf>
    <xf numFmtId="49" fontId="10" fillId="0" borderId="19" xfId="0" applyNumberFormat="1" applyFont="1" applyBorder="1" applyAlignment="1">
      <alignment horizontal="center" wrapText="1"/>
    </xf>
    <xf numFmtId="49" fontId="14" fillId="0" borderId="27" xfId="0" applyNumberFormat="1" applyFont="1" applyBorder="1" applyAlignment="1">
      <alignment horizontal="center" wrapText="1"/>
    </xf>
    <xf numFmtId="49" fontId="18" fillId="0" borderId="27" xfId="0" applyNumberFormat="1" applyFont="1" applyBorder="1" applyAlignment="1">
      <alignment horizontal="center"/>
    </xf>
    <xf numFmtId="49" fontId="15" fillId="0" borderId="27" xfId="0" applyNumberFormat="1" applyFont="1" applyBorder="1" applyAlignment="1">
      <alignment horizontal="center"/>
    </xf>
    <xf numFmtId="49" fontId="20" fillId="0" borderId="27" xfId="0" applyNumberFormat="1" applyFont="1" applyBorder="1" applyAlignment="1">
      <alignment horizontal="center"/>
    </xf>
    <xf numFmtId="165" fontId="20" fillId="0" borderId="27" xfId="0" applyNumberFormat="1" applyFont="1" applyBorder="1" applyAlignment="1">
      <alignment horizontal="right" wrapText="1"/>
    </xf>
    <xf numFmtId="165" fontId="20" fillId="0" borderId="33" xfId="0" applyNumberFormat="1" applyFont="1" applyBorder="1" applyAlignment="1">
      <alignment horizontal="right" wrapText="1"/>
    </xf>
    <xf numFmtId="49" fontId="18" fillId="0" borderId="11" xfId="0" applyNumberFormat="1" applyFont="1" applyBorder="1" applyAlignment="1">
      <alignment horizontal="center"/>
    </xf>
    <xf numFmtId="49" fontId="15" fillId="0" borderId="11" xfId="0" applyNumberFormat="1" applyFont="1" applyBorder="1" applyAlignment="1">
      <alignment horizontal="center"/>
    </xf>
    <xf numFmtId="49" fontId="20" fillId="0" borderId="11" xfId="0" applyNumberFormat="1" applyFont="1" applyBorder="1" applyAlignment="1">
      <alignment horizontal="center"/>
    </xf>
    <xf numFmtId="165" fontId="15" fillId="0" borderId="11" xfId="0" applyNumberFormat="1" applyFont="1" applyBorder="1" applyAlignment="1">
      <alignment horizontal="right" wrapText="1"/>
    </xf>
    <xf numFmtId="49" fontId="18" fillId="0" borderId="56" xfId="0" applyNumberFormat="1" applyFont="1" applyBorder="1" applyAlignment="1">
      <alignment horizontal="center"/>
    </xf>
    <xf numFmtId="165" fontId="18" fillId="4" borderId="27" xfId="0" applyNumberFormat="1" applyFont="1" applyFill="1" applyBorder="1" applyAlignment="1">
      <alignment horizontal="right" wrapText="1"/>
    </xf>
    <xf numFmtId="165" fontId="18" fillId="0" borderId="33" xfId="0" applyNumberFormat="1" applyFont="1" applyBorder="1" applyAlignment="1">
      <alignment horizontal="right" wrapText="1"/>
    </xf>
    <xf numFmtId="49" fontId="10" fillId="0" borderId="9" xfId="0" applyNumberFormat="1" applyFont="1" applyBorder="1" applyAlignment="1">
      <alignment horizontal="center" wrapText="1"/>
    </xf>
    <xf numFmtId="49" fontId="10" fillId="0" borderId="34" xfId="0" applyNumberFormat="1" applyFont="1" applyBorder="1" applyAlignment="1">
      <alignment horizontal="center" wrapText="1"/>
    </xf>
    <xf numFmtId="49" fontId="18" fillId="0" borderId="35" xfId="0" applyNumberFormat="1" applyFont="1" applyBorder="1" applyAlignment="1">
      <alignment horizontal="center"/>
    </xf>
    <xf numFmtId="49" fontId="15" fillId="0" borderId="35" xfId="0" applyNumberFormat="1" applyFont="1" applyBorder="1" applyAlignment="1">
      <alignment horizontal="center"/>
    </xf>
    <xf numFmtId="165" fontId="18" fillId="0" borderId="35" xfId="0" applyNumberFormat="1" applyFont="1" applyBorder="1" applyAlignment="1">
      <alignment horizontal="right" wrapText="1"/>
    </xf>
    <xf numFmtId="165" fontId="18" fillId="0" borderId="36" xfId="0" applyNumberFormat="1" applyFont="1" applyBorder="1" applyAlignment="1">
      <alignment horizontal="right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 wrapText="1"/>
    </xf>
    <xf numFmtId="49" fontId="10" fillId="5" borderId="2" xfId="0" applyNumberFormat="1" applyFont="1" applyFill="1" applyBorder="1" applyAlignment="1">
      <alignment horizontal="center" wrapText="1"/>
    </xf>
    <xf numFmtId="49" fontId="14" fillId="5" borderId="37" xfId="0" applyNumberFormat="1" applyFont="1" applyFill="1" applyBorder="1" applyAlignment="1">
      <alignment horizontal="center" wrapText="1"/>
    </xf>
    <xf numFmtId="49" fontId="14" fillId="5" borderId="37" xfId="0" applyNumberFormat="1" applyFont="1" applyFill="1" applyBorder="1" applyAlignment="1">
      <alignment horizontal="center"/>
    </xf>
    <xf numFmtId="49" fontId="10" fillId="5" borderId="37" xfId="0" applyNumberFormat="1" applyFont="1" applyFill="1" applyBorder="1" applyAlignment="1">
      <alignment horizontal="center"/>
    </xf>
    <xf numFmtId="165" fontId="15" fillId="5" borderId="37" xfId="0" applyNumberFormat="1" applyFont="1" applyFill="1" applyBorder="1" applyAlignment="1">
      <alignment horizontal="right" wrapText="1"/>
    </xf>
    <xf numFmtId="165" fontId="15" fillId="5" borderId="10" xfId="0" applyNumberFormat="1" applyFont="1" applyFill="1" applyBorder="1" applyAlignment="1">
      <alignment horizontal="right" wrapText="1"/>
    </xf>
    <xf numFmtId="0" fontId="0" fillId="2" borderId="0" xfId="0" applyFill="1" applyBorder="1"/>
    <xf numFmtId="0" fontId="17" fillId="0" borderId="9" xfId="0" applyFont="1" applyBorder="1" applyAlignment="1">
      <alignment horizontal="center" vertical="center" wrapText="1"/>
    </xf>
    <xf numFmtId="49" fontId="14" fillId="2" borderId="11" xfId="0" applyNumberFormat="1" applyFont="1" applyFill="1" applyBorder="1" applyAlignment="1">
      <alignment horizontal="center" wrapText="1"/>
    </xf>
    <xf numFmtId="49" fontId="14" fillId="2" borderId="11" xfId="0" applyNumberFormat="1" applyFont="1" applyFill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4" fillId="0" borderId="13" xfId="0" applyNumberFormat="1" applyFont="1" applyBorder="1" applyAlignment="1">
      <alignment horizontal="center"/>
    </xf>
    <xf numFmtId="165" fontId="10" fillId="2" borderId="11" xfId="0" applyNumberFormat="1" applyFont="1" applyFill="1" applyBorder="1" applyAlignment="1">
      <alignment horizontal="right" wrapText="1"/>
    </xf>
    <xf numFmtId="165" fontId="10" fillId="0" borderId="25" xfId="0" applyNumberFormat="1" applyFont="1" applyBorder="1" applyAlignment="1">
      <alignment horizontal="right" wrapText="1"/>
    </xf>
    <xf numFmtId="49" fontId="14" fillId="0" borderId="39" xfId="0" applyNumberFormat="1" applyFont="1" applyBorder="1" applyAlignment="1">
      <alignment horizontal="center"/>
    </xf>
    <xf numFmtId="165" fontId="14" fillId="3" borderId="27" xfId="0" applyNumberFormat="1" applyFont="1" applyFill="1" applyBorder="1" applyAlignment="1">
      <alignment horizontal="right" wrapText="1"/>
    </xf>
    <xf numFmtId="49" fontId="14" fillId="0" borderId="22" xfId="0" applyNumberFormat="1" applyFont="1" applyBorder="1" applyAlignment="1">
      <alignment horizontal="center"/>
    </xf>
    <xf numFmtId="165" fontId="14" fillId="3" borderId="18" xfId="0" applyNumberFormat="1" applyFont="1" applyFill="1" applyBorder="1" applyAlignment="1">
      <alignment horizontal="right" wrapText="1"/>
    </xf>
    <xf numFmtId="165" fontId="14" fillId="0" borderId="59" xfId="0" applyNumberFormat="1" applyFont="1" applyBorder="1" applyAlignment="1">
      <alignment horizontal="right" wrapText="1"/>
    </xf>
    <xf numFmtId="165" fontId="18" fillId="0" borderId="22" xfId="0" applyNumberFormat="1" applyFont="1" applyBorder="1" applyAlignment="1">
      <alignment horizontal="right" wrapText="1"/>
    </xf>
    <xf numFmtId="49" fontId="10" fillId="0" borderId="60" xfId="0" applyNumberFormat="1" applyFont="1" applyBorder="1" applyAlignment="1">
      <alignment horizontal="center" wrapText="1"/>
    </xf>
    <xf numFmtId="0" fontId="0" fillId="0" borderId="61" xfId="0" applyBorder="1" applyAlignment="1">
      <alignment horizontal="center" vertical="center" textRotation="90" wrapText="1"/>
    </xf>
    <xf numFmtId="0" fontId="0" fillId="0" borderId="40" xfId="0" applyFont="1" applyBorder="1" applyAlignment="1">
      <alignment vertical="center" textRotation="90" wrapText="1"/>
    </xf>
    <xf numFmtId="0" fontId="0" fillId="0" borderId="38" xfId="0" applyFont="1" applyBorder="1" applyAlignment="1">
      <alignment vertical="center" textRotation="90" wrapText="1"/>
    </xf>
    <xf numFmtId="0" fontId="0" fillId="0" borderId="62" xfId="0" applyBorder="1" applyAlignment="1">
      <alignment horizontal="center" vertical="center" textRotation="90" wrapText="1"/>
    </xf>
    <xf numFmtId="0" fontId="0" fillId="0" borderId="41" xfId="0" applyFont="1" applyBorder="1" applyAlignment="1">
      <alignment vertical="center" textRotation="90" wrapText="1"/>
    </xf>
    <xf numFmtId="0" fontId="0" fillId="0" borderId="24" xfId="0" applyFont="1" applyBorder="1" applyAlignment="1">
      <alignment vertical="center" textRotation="90" wrapText="1"/>
    </xf>
    <xf numFmtId="0" fontId="0" fillId="0" borderId="63" xfId="0" applyBorder="1" applyAlignment="1">
      <alignment horizontal="center" vertical="center" textRotation="90" wrapText="1"/>
    </xf>
    <xf numFmtId="0" fontId="0" fillId="0" borderId="60" xfId="0" applyFont="1" applyBorder="1" applyAlignment="1">
      <alignment vertical="center" textRotation="90" wrapText="1"/>
    </xf>
    <xf numFmtId="0" fontId="0" fillId="0" borderId="54" xfId="0" applyFont="1" applyBorder="1" applyAlignment="1">
      <alignment vertical="center" textRotation="90" wrapText="1"/>
    </xf>
    <xf numFmtId="165" fontId="15" fillId="0" borderId="33" xfId="0" applyNumberFormat="1" applyFont="1" applyBorder="1" applyAlignment="1">
      <alignment horizontal="right" wrapText="1"/>
    </xf>
    <xf numFmtId="165" fontId="14" fillId="4" borderId="27" xfId="0" applyNumberFormat="1" applyFont="1" applyFill="1" applyBorder="1" applyAlignment="1">
      <alignment horizontal="right" wrapText="1"/>
    </xf>
    <xf numFmtId="49" fontId="14" fillId="0" borderId="3" xfId="0" applyNumberFormat="1" applyFont="1" applyBorder="1" applyAlignment="1">
      <alignment horizontal="center" wrapText="1"/>
    </xf>
    <xf numFmtId="165" fontId="14" fillId="3" borderId="30" xfId="0" applyNumberFormat="1" applyFont="1" applyFill="1" applyBorder="1" applyAlignment="1">
      <alignment horizontal="right" wrapText="1"/>
    </xf>
    <xf numFmtId="165" fontId="14" fillId="0" borderId="17" xfId="0" applyNumberFormat="1" applyFont="1" applyBorder="1" applyAlignment="1">
      <alignment horizontal="right" wrapText="1"/>
    </xf>
    <xf numFmtId="165" fontId="14" fillId="0" borderId="38" xfId="0" applyNumberFormat="1" applyFont="1" applyBorder="1" applyAlignment="1">
      <alignment horizontal="right" wrapText="1"/>
    </xf>
    <xf numFmtId="165" fontId="10" fillId="0" borderId="48" xfId="0" applyNumberFormat="1" applyFont="1" applyBorder="1" applyAlignment="1">
      <alignment horizontal="right" wrapText="1"/>
    </xf>
    <xf numFmtId="165" fontId="14" fillId="0" borderId="50" xfId="0" applyNumberFormat="1" applyFont="1" applyBorder="1" applyAlignment="1">
      <alignment horizontal="right" wrapText="1"/>
    </xf>
    <xf numFmtId="49" fontId="10" fillId="0" borderId="56" xfId="0" applyNumberFormat="1" applyFont="1" applyBorder="1" applyAlignment="1">
      <alignment horizontal="center"/>
    </xf>
    <xf numFmtId="165" fontId="18" fillId="0" borderId="56" xfId="0" applyNumberFormat="1" applyFont="1" applyBorder="1" applyAlignment="1">
      <alignment horizontal="right" wrapText="1"/>
    </xf>
    <xf numFmtId="165" fontId="18" fillId="0" borderId="57" xfId="0" applyNumberFormat="1" applyFont="1" applyBorder="1" applyAlignment="1">
      <alignment horizontal="right" wrapText="1"/>
    </xf>
    <xf numFmtId="49" fontId="10" fillId="0" borderId="22" xfId="0" applyNumberFormat="1" applyFont="1" applyBorder="1" applyAlignment="1">
      <alignment horizontal="center" wrapText="1"/>
    </xf>
    <xf numFmtId="165" fontId="18" fillId="0" borderId="21" xfId="0" applyNumberFormat="1" applyFont="1" applyBorder="1" applyAlignment="1">
      <alignment horizontal="right" wrapText="1"/>
    </xf>
    <xf numFmtId="165" fontId="18" fillId="0" borderId="27" xfId="0" applyNumberFormat="1" applyFont="1" applyBorder="1" applyAlignment="1">
      <alignment horizontal="right" wrapText="1"/>
    </xf>
    <xf numFmtId="165" fontId="18" fillId="0" borderId="39" xfId="0" applyNumberFormat="1" applyFont="1" applyBorder="1" applyAlignment="1">
      <alignment horizontal="right" wrapText="1"/>
    </xf>
    <xf numFmtId="165" fontId="18" fillId="4" borderId="51" xfId="0" applyNumberFormat="1" applyFont="1" applyFill="1" applyBorder="1" applyAlignment="1">
      <alignment horizontal="right" wrapText="1"/>
    </xf>
    <xf numFmtId="165" fontId="18" fillId="0" borderId="52" xfId="0" applyNumberFormat="1" applyFont="1" applyBorder="1" applyAlignment="1">
      <alignment horizontal="center" wrapText="1"/>
    </xf>
    <xf numFmtId="165" fontId="18" fillId="0" borderId="38" xfId="0" applyNumberFormat="1" applyFont="1" applyBorder="1" applyAlignment="1">
      <alignment horizontal="center" wrapText="1"/>
    </xf>
    <xf numFmtId="165" fontId="18" fillId="0" borderId="64" xfId="0" applyNumberFormat="1" applyFont="1" applyBorder="1" applyAlignment="1">
      <alignment horizontal="right" wrapText="1"/>
    </xf>
    <xf numFmtId="0" fontId="0" fillId="0" borderId="64" xfId="0" applyBorder="1" applyAlignment="1">
      <alignment horizontal="center" vertical="center" textRotation="90" wrapText="1"/>
    </xf>
    <xf numFmtId="165" fontId="18" fillId="4" borderId="56" xfId="0" applyNumberFormat="1" applyFont="1" applyFill="1" applyBorder="1" applyAlignment="1">
      <alignment horizontal="right" wrapText="1"/>
    </xf>
    <xf numFmtId="165" fontId="18" fillId="4" borderId="65" xfId="0" applyNumberFormat="1" applyFont="1" applyFill="1" applyBorder="1" applyAlignment="1">
      <alignment horizontal="right" wrapText="1"/>
    </xf>
    <xf numFmtId="165" fontId="18" fillId="0" borderId="34" xfId="0" applyNumberFormat="1" applyFont="1" applyBorder="1" applyAlignment="1">
      <alignment horizontal="center" wrapText="1"/>
    </xf>
    <xf numFmtId="165" fontId="18" fillId="0" borderId="36" xfId="0" applyNumberFormat="1" applyFont="1" applyBorder="1" applyAlignment="1">
      <alignment horizontal="center" wrapText="1"/>
    </xf>
    <xf numFmtId="165" fontId="18" fillId="0" borderId="66" xfId="0" applyNumberFormat="1" applyFont="1" applyBorder="1" applyAlignment="1">
      <alignment horizontal="right" wrapText="1"/>
    </xf>
    <xf numFmtId="0" fontId="0" fillId="0" borderId="67" xfId="0" applyBorder="1" applyAlignment="1">
      <alignment horizontal="center" vertical="center" textRotation="90" wrapText="1"/>
    </xf>
    <xf numFmtId="49" fontId="10" fillId="5" borderId="4" xfId="0" applyNumberFormat="1" applyFont="1" applyFill="1" applyBorder="1" applyAlignment="1">
      <alignment horizontal="center" wrapText="1"/>
    </xf>
    <xf numFmtId="49" fontId="14" fillId="5" borderId="11" xfId="0" applyNumberFormat="1" applyFont="1" applyFill="1" applyBorder="1" applyAlignment="1">
      <alignment horizontal="center" wrapText="1"/>
    </xf>
    <xf numFmtId="49" fontId="14" fillId="5" borderId="11" xfId="0" applyNumberFormat="1" applyFont="1" applyFill="1" applyBorder="1" applyAlignment="1">
      <alignment horizontal="center"/>
    </xf>
    <xf numFmtId="165" fontId="18" fillId="5" borderId="11" xfId="0" applyNumberFormat="1" applyFont="1" applyFill="1" applyBorder="1" applyAlignment="1">
      <alignment horizontal="right" wrapText="1"/>
    </xf>
    <xf numFmtId="49" fontId="14" fillId="5" borderId="9" xfId="0" applyNumberFormat="1" applyFont="1" applyFill="1" applyBorder="1" applyAlignment="1">
      <alignment horizontal="center" vertical="center" wrapText="1"/>
    </xf>
    <xf numFmtId="49" fontId="14" fillId="5" borderId="11" xfId="0" applyNumberFormat="1" applyFont="1" applyFill="1" applyBorder="1" applyAlignment="1">
      <alignment horizontal="center" vertical="center" wrapText="1"/>
    </xf>
    <xf numFmtId="49" fontId="14" fillId="5" borderId="39" xfId="0" applyNumberFormat="1" applyFont="1" applyFill="1" applyBorder="1" applyAlignment="1">
      <alignment horizontal="center" vertical="center" wrapText="1"/>
    </xf>
    <xf numFmtId="49" fontId="14" fillId="5" borderId="27" xfId="0" applyNumberFormat="1" applyFont="1" applyFill="1" applyBorder="1" applyAlignment="1">
      <alignment horizontal="center" vertical="center" wrapText="1"/>
    </xf>
    <xf numFmtId="49" fontId="14" fillId="5" borderId="27" xfId="0" applyNumberFormat="1" applyFont="1" applyFill="1" applyBorder="1" applyAlignment="1">
      <alignment horizontal="center"/>
    </xf>
    <xf numFmtId="49" fontId="10" fillId="5" borderId="35" xfId="0" applyNumberFormat="1" applyFont="1" applyFill="1" applyBorder="1" applyAlignment="1">
      <alignment horizontal="center"/>
    </xf>
    <xf numFmtId="165" fontId="18" fillId="5" borderId="27" xfId="0" applyNumberFormat="1" applyFont="1" applyFill="1" applyBorder="1" applyAlignment="1">
      <alignment horizontal="right" wrapText="1"/>
    </xf>
    <xf numFmtId="165" fontId="18" fillId="5" borderId="39" xfId="0" applyNumberFormat="1" applyFont="1" applyFill="1" applyBorder="1" applyAlignment="1">
      <alignment horizontal="right" wrapText="1"/>
    </xf>
    <xf numFmtId="0" fontId="22" fillId="0" borderId="52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49" fontId="14" fillId="0" borderId="30" xfId="0" applyNumberFormat="1" applyFont="1" applyBorder="1" applyAlignment="1">
      <alignment horizontal="center" vertical="center" wrapText="1"/>
    </xf>
    <xf numFmtId="0" fontId="22" fillId="0" borderId="68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49" fontId="14" fillId="0" borderId="18" xfId="0" applyNumberFormat="1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165" fontId="14" fillId="0" borderId="18" xfId="0" applyNumberFormat="1" applyFont="1" applyFill="1" applyBorder="1" applyAlignment="1">
      <alignment horizontal="right" wrapText="1"/>
    </xf>
    <xf numFmtId="0" fontId="0" fillId="0" borderId="18" xfId="0" applyBorder="1" applyAlignment="1">
      <alignment horizontal="center" vertical="center" wrapText="1"/>
    </xf>
    <xf numFmtId="49" fontId="14" fillId="0" borderId="56" xfId="0" applyNumberFormat="1" applyFont="1" applyBorder="1" applyAlignment="1">
      <alignment horizontal="center" vertical="center" wrapText="1"/>
    </xf>
    <xf numFmtId="165" fontId="14" fillId="0" borderId="56" xfId="0" applyNumberFormat="1" applyFont="1" applyFill="1" applyBorder="1" applyAlignment="1">
      <alignment horizontal="right" wrapText="1"/>
    </xf>
    <xf numFmtId="0" fontId="0" fillId="0" borderId="35" xfId="0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49" fontId="14" fillId="0" borderId="50" xfId="0" applyNumberFormat="1" applyFont="1" applyBorder="1" applyAlignment="1">
      <alignment horizontal="center" vertical="center" wrapText="1"/>
    </xf>
    <xf numFmtId="165" fontId="14" fillId="0" borderId="50" xfId="0" applyNumberFormat="1" applyFont="1" applyFill="1" applyBorder="1" applyAlignment="1">
      <alignment horizontal="right" wrapText="1"/>
    </xf>
    <xf numFmtId="0" fontId="22" fillId="5" borderId="34" xfId="0" applyFont="1" applyFill="1" applyBorder="1" applyAlignment="1">
      <alignment horizontal="center" vertical="center" wrapText="1"/>
    </xf>
    <xf numFmtId="0" fontId="0" fillId="5" borderId="50" xfId="0" applyFill="1" applyBorder="1" applyAlignment="1">
      <alignment horizontal="center" vertical="center" wrapText="1"/>
    </xf>
    <xf numFmtId="0" fontId="16" fillId="5" borderId="35" xfId="0" applyFont="1" applyFill="1" applyBorder="1" applyAlignment="1">
      <alignment horizontal="center" vertical="center" wrapText="1"/>
    </xf>
    <xf numFmtId="49" fontId="14" fillId="5" borderId="18" xfId="0" applyNumberFormat="1" applyFont="1" applyFill="1" applyBorder="1" applyAlignment="1">
      <alignment horizontal="center" vertical="center" wrapText="1"/>
    </xf>
    <xf numFmtId="165" fontId="14" fillId="5" borderId="37" xfId="0" applyNumberFormat="1" applyFont="1" applyFill="1" applyBorder="1" applyAlignment="1">
      <alignment horizontal="right" wrapText="1"/>
    </xf>
    <xf numFmtId="165" fontId="14" fillId="5" borderId="15" xfId="0" applyNumberFormat="1" applyFont="1" applyFill="1" applyBorder="1" applyAlignment="1">
      <alignment horizontal="right" wrapText="1"/>
    </xf>
    <xf numFmtId="0" fontId="0" fillId="5" borderId="0" xfId="0" applyFill="1" applyBorder="1"/>
    <xf numFmtId="49" fontId="14" fillId="0" borderId="17" xfId="0" applyNumberFormat="1" applyFont="1" applyBorder="1" applyAlignment="1">
      <alignment horizontal="center" vertical="center" wrapText="1"/>
    </xf>
    <xf numFmtId="165" fontId="14" fillId="0" borderId="31" xfId="0" applyNumberFormat="1" applyFont="1" applyFill="1" applyBorder="1" applyAlignment="1">
      <alignment horizontal="right" wrapText="1"/>
    </xf>
    <xf numFmtId="165" fontId="14" fillId="0" borderId="24" xfId="0" applyNumberFormat="1" applyFont="1" applyFill="1" applyBorder="1" applyAlignment="1">
      <alignment horizontal="right" wrapText="1"/>
    </xf>
    <xf numFmtId="0" fontId="24" fillId="0" borderId="18" xfId="0" applyFont="1" applyBorder="1" applyAlignment="1">
      <alignment horizontal="center" vertical="center" wrapText="1"/>
    </xf>
    <xf numFmtId="165" fontId="14" fillId="0" borderId="57" xfId="0" applyNumberFormat="1" applyFont="1" applyFill="1" applyBorder="1" applyAlignment="1">
      <alignment horizontal="right" wrapText="1"/>
    </xf>
    <xf numFmtId="0" fontId="0" fillId="0" borderId="50" xfId="0" applyBorder="1" applyAlignment="1">
      <alignment horizontal="center" vertical="center" wrapText="1"/>
    </xf>
    <xf numFmtId="165" fontId="14" fillId="0" borderId="54" xfId="0" applyNumberFormat="1" applyFont="1" applyFill="1" applyBorder="1" applyAlignment="1">
      <alignment horizontal="right" wrapText="1"/>
    </xf>
    <xf numFmtId="0" fontId="22" fillId="2" borderId="9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49" fontId="14" fillId="2" borderId="11" xfId="0" applyNumberFormat="1" applyFont="1" applyFill="1" applyBorder="1" applyAlignment="1">
      <alignment horizontal="center" vertical="center" wrapText="1"/>
    </xf>
    <xf numFmtId="165" fontId="14" fillId="4" borderId="11" xfId="0" applyNumberFormat="1" applyFont="1" applyFill="1" applyBorder="1" applyAlignment="1">
      <alignment horizontal="right" wrapText="1"/>
    </xf>
    <xf numFmtId="165" fontId="14" fillId="4" borderId="12" xfId="0" applyNumberFormat="1" applyFont="1" applyFill="1" applyBorder="1" applyAlignment="1">
      <alignment horizontal="right" wrapText="1"/>
    </xf>
    <xf numFmtId="165" fontId="18" fillId="0" borderId="9" xfId="0" applyNumberFormat="1" applyFont="1" applyBorder="1" applyAlignment="1">
      <alignment horizontal="center" wrapText="1"/>
    </xf>
    <xf numFmtId="165" fontId="18" fillId="0" borderId="10" xfId="0" applyNumberFormat="1" applyFont="1" applyBorder="1" applyAlignment="1">
      <alignment horizontal="center" wrapText="1"/>
    </xf>
    <xf numFmtId="165" fontId="14" fillId="5" borderId="5" xfId="0" applyNumberFormat="1" applyFont="1" applyFill="1" applyBorder="1" applyAlignment="1">
      <alignment horizontal="right" wrapText="1"/>
    </xf>
    <xf numFmtId="49" fontId="14" fillId="2" borderId="13" xfId="0" applyNumberFormat="1" applyFont="1" applyFill="1" applyBorder="1" applyAlignment="1">
      <alignment horizontal="center" vertical="center" wrapText="1"/>
    </xf>
    <xf numFmtId="49" fontId="14" fillId="2" borderId="30" xfId="0" applyNumberFormat="1" applyFont="1" applyFill="1" applyBorder="1" applyAlignment="1">
      <alignment horizontal="center"/>
    </xf>
    <xf numFmtId="165" fontId="10" fillId="2" borderId="10" xfId="0" applyNumberFormat="1" applyFont="1" applyFill="1" applyBorder="1" applyAlignment="1">
      <alignment horizontal="right" wrapText="1"/>
    </xf>
    <xf numFmtId="49" fontId="14" fillId="2" borderId="29" xfId="0" applyNumberFormat="1" applyFont="1" applyFill="1" applyBorder="1" applyAlignment="1">
      <alignment horizontal="center" vertical="center" wrapText="1"/>
    </xf>
    <xf numFmtId="49" fontId="14" fillId="2" borderId="30" xfId="0" applyNumberFormat="1" applyFont="1" applyFill="1" applyBorder="1" applyAlignment="1">
      <alignment horizontal="center" vertical="center" wrapText="1"/>
    </xf>
    <xf numFmtId="49" fontId="18" fillId="2" borderId="17" xfId="0" applyNumberFormat="1" applyFont="1" applyFill="1" applyBorder="1" applyAlignment="1">
      <alignment horizontal="center"/>
    </xf>
    <xf numFmtId="165" fontId="18" fillId="2" borderId="17" xfId="0" applyNumberFormat="1" applyFont="1" applyFill="1" applyBorder="1" applyAlignment="1">
      <alignment horizontal="right" wrapText="1"/>
    </xf>
    <xf numFmtId="49" fontId="14" fillId="2" borderId="46" xfId="0" applyNumberFormat="1" applyFont="1" applyFill="1" applyBorder="1" applyAlignment="1">
      <alignment horizontal="center" vertical="center" wrapText="1"/>
    </xf>
    <xf numFmtId="49" fontId="14" fillId="2" borderId="35" xfId="0" applyNumberFormat="1" applyFont="1" applyFill="1" applyBorder="1" applyAlignment="1">
      <alignment horizontal="center" vertical="center" wrapText="1"/>
    </xf>
    <xf numFmtId="49" fontId="14" fillId="2" borderId="35" xfId="0" applyNumberFormat="1" applyFont="1" applyFill="1" applyBorder="1" applyAlignment="1">
      <alignment horizontal="center"/>
    </xf>
    <xf numFmtId="49" fontId="18" fillId="2" borderId="50" xfId="0" applyNumberFormat="1" applyFont="1" applyFill="1" applyBorder="1" applyAlignment="1">
      <alignment horizontal="center"/>
    </xf>
    <xf numFmtId="164" fontId="18" fillId="2" borderId="50" xfId="0" applyNumberFormat="1" applyFont="1" applyFill="1" applyBorder="1" applyAlignment="1">
      <alignment horizontal="right" wrapText="1"/>
    </xf>
    <xf numFmtId="164" fontId="18" fillId="2" borderId="54" xfId="0" applyNumberFormat="1" applyFont="1" applyFill="1" applyBorder="1" applyAlignment="1">
      <alignment horizontal="right" wrapText="1"/>
    </xf>
    <xf numFmtId="49" fontId="18" fillId="2" borderId="11" xfId="0" applyNumberFormat="1" applyFont="1" applyFill="1" applyBorder="1" applyAlignment="1">
      <alignment horizontal="center"/>
    </xf>
    <xf numFmtId="166" fontId="14" fillId="2" borderId="11" xfId="0" applyNumberFormat="1" applyFont="1" applyFill="1" applyBorder="1" applyAlignment="1">
      <alignment horizontal="right" wrapText="1"/>
    </xf>
    <xf numFmtId="0" fontId="0" fillId="0" borderId="6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14" fillId="0" borderId="17" xfId="0" applyNumberFormat="1" applyFont="1" applyFill="1" applyBorder="1" applyAlignment="1">
      <alignment horizontal="center"/>
    </xf>
    <xf numFmtId="49" fontId="18" fillId="0" borderId="17" xfId="0" applyNumberFormat="1" applyFont="1" applyFill="1" applyBorder="1" applyAlignment="1">
      <alignment horizontal="center"/>
    </xf>
    <xf numFmtId="164" fontId="14" fillId="0" borderId="17" xfId="0" applyNumberFormat="1" applyFont="1" applyFill="1" applyBorder="1" applyAlignment="1">
      <alignment horizontal="right" wrapText="1"/>
    </xf>
    <xf numFmtId="164" fontId="14" fillId="0" borderId="38" xfId="0" applyNumberFormat="1" applyFont="1" applyFill="1" applyBorder="1" applyAlignment="1">
      <alignment horizontal="right" wrapText="1"/>
    </xf>
    <xf numFmtId="0" fontId="0" fillId="0" borderId="53" xfId="0" applyBorder="1" applyAlignment="1">
      <alignment horizontal="center" vertical="center" wrapText="1"/>
    </xf>
    <xf numFmtId="49" fontId="14" fillId="0" borderId="50" xfId="0" applyNumberFormat="1" applyFont="1" applyFill="1" applyBorder="1" applyAlignment="1">
      <alignment horizontal="center"/>
    </xf>
    <xf numFmtId="49" fontId="18" fillId="0" borderId="50" xfId="0" applyNumberFormat="1" applyFont="1" applyFill="1" applyBorder="1" applyAlignment="1">
      <alignment horizontal="center"/>
    </xf>
    <xf numFmtId="164" fontId="14" fillId="0" borderId="50" xfId="0" applyNumberFormat="1" applyFont="1" applyFill="1" applyBorder="1" applyAlignment="1">
      <alignment horizontal="right" wrapText="1"/>
    </xf>
    <xf numFmtId="164" fontId="14" fillId="0" borderId="54" xfId="0" applyNumberFormat="1" applyFont="1" applyFill="1" applyBorder="1" applyAlignment="1">
      <alignment horizontal="right" wrapText="1"/>
    </xf>
    <xf numFmtId="0" fontId="0" fillId="0" borderId="0" xfId="0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right" wrapText="1"/>
    </xf>
    <xf numFmtId="49" fontId="10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right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wrapText="1"/>
    </xf>
    <xf numFmtId="49" fontId="10" fillId="0" borderId="0" xfId="0" applyNumberFormat="1" applyFont="1" applyBorder="1" applyAlignment="1">
      <alignment horizontal="center" wrapText="1"/>
    </xf>
    <xf numFmtId="49" fontId="10" fillId="0" borderId="0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right" wrapText="1"/>
    </xf>
    <xf numFmtId="164" fontId="10" fillId="0" borderId="0" xfId="0" applyNumberFormat="1" applyFont="1" applyBorder="1" applyAlignment="1">
      <alignment horizontal="right" wrapText="1"/>
    </xf>
    <xf numFmtId="0" fontId="14" fillId="0" borderId="0" xfId="0" applyFont="1" applyBorder="1" applyAlignment="1">
      <alignment wrapText="1"/>
    </xf>
    <xf numFmtId="164" fontId="25" fillId="0" borderId="0" xfId="0" applyNumberFormat="1" applyFont="1" applyFill="1" applyBorder="1" applyAlignment="1">
      <alignment horizontal="right" wrapText="1"/>
    </xf>
    <xf numFmtId="164" fontId="21" fillId="0" borderId="0" xfId="0" applyNumberFormat="1" applyFont="1" applyFill="1" applyBorder="1" applyAlignment="1">
      <alignment horizontal="right" wrapText="1"/>
    </xf>
    <xf numFmtId="49" fontId="14" fillId="0" borderId="0" xfId="0" applyNumberFormat="1" applyFont="1" applyBorder="1" applyAlignment="1">
      <alignment horizontal="center" wrapText="1"/>
    </xf>
    <xf numFmtId="49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164" fontId="18" fillId="0" borderId="0" xfId="0" applyNumberFormat="1" applyFont="1" applyFill="1" applyBorder="1" applyAlignment="1">
      <alignment horizontal="right" wrapText="1"/>
    </xf>
    <xf numFmtId="0" fontId="0" fillId="0" borderId="0" xfId="0" applyBorder="1" applyAlignment="1"/>
    <xf numFmtId="2" fontId="18" fillId="0" borderId="0" xfId="0" applyNumberFormat="1" applyFont="1" applyFill="1" applyBorder="1" applyAlignment="1">
      <alignment horizontal="right" wrapText="1"/>
    </xf>
    <xf numFmtId="2" fontId="14" fillId="0" borderId="0" xfId="0" applyNumberFormat="1" applyFont="1" applyFill="1" applyBorder="1" applyAlignment="1">
      <alignment horizontal="right" wrapText="1"/>
    </xf>
    <xf numFmtId="49" fontId="26" fillId="0" borderId="0" xfId="0" applyNumberFormat="1" applyFont="1" applyBorder="1" applyAlignment="1">
      <alignment horizontal="center" wrapText="1"/>
    </xf>
    <xf numFmtId="49" fontId="26" fillId="0" borderId="0" xfId="0" applyNumberFormat="1" applyFont="1" applyBorder="1" applyAlignment="1">
      <alignment horizontal="center"/>
    </xf>
    <xf numFmtId="49" fontId="26" fillId="0" borderId="0" xfId="0" applyNumberFormat="1" applyFont="1" applyFill="1" applyBorder="1" applyAlignment="1">
      <alignment horizontal="center"/>
    </xf>
    <xf numFmtId="164" fontId="20" fillId="0" borderId="0" xfId="0" applyNumberFormat="1" applyFont="1" applyFill="1" applyBorder="1" applyAlignment="1">
      <alignment horizontal="right" wrapText="1"/>
    </xf>
    <xf numFmtId="2" fontId="14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Border="1" applyAlignment="1">
      <alignment horizontal="right" wrapText="1"/>
    </xf>
    <xf numFmtId="164" fontId="15" fillId="0" borderId="0" xfId="0" applyNumberFormat="1" applyFont="1" applyFill="1" applyBorder="1" applyAlignment="1">
      <alignment horizontal="right" wrapText="1"/>
    </xf>
    <xf numFmtId="0" fontId="0" fillId="0" borderId="0" xfId="0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164" fontId="26" fillId="0" borderId="0" xfId="0" applyNumberFormat="1" applyFont="1" applyFill="1" applyBorder="1" applyAlignment="1">
      <alignment horizontal="right" wrapText="1"/>
    </xf>
    <xf numFmtId="164" fontId="0" fillId="0" borderId="0" xfId="0" applyNumberFormat="1" applyBorder="1"/>
    <xf numFmtId="0" fontId="15" fillId="0" borderId="0" xfId="0" applyFont="1" applyBorder="1" applyAlignment="1">
      <alignment vertical="center" wrapText="1"/>
    </xf>
    <xf numFmtId="49" fontId="25" fillId="0" borderId="0" xfId="0" applyNumberFormat="1" applyFont="1" applyFill="1" applyBorder="1" applyAlignment="1">
      <alignment horizontal="center" wrapText="1"/>
    </xf>
    <xf numFmtId="49" fontId="25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64" fontId="14" fillId="0" borderId="0" xfId="0" applyNumberFormat="1" applyFont="1" applyBorder="1" applyAlignment="1">
      <alignment horizontal="right" wrapText="1"/>
    </xf>
    <xf numFmtId="0" fontId="18" fillId="0" borderId="0" xfId="0" applyFont="1" applyBorder="1" applyAlignment="1">
      <alignment wrapText="1"/>
    </xf>
    <xf numFmtId="49" fontId="18" fillId="0" borderId="0" xfId="0" applyNumberFormat="1" applyFont="1" applyBorder="1" applyAlignment="1">
      <alignment horizontal="center" wrapText="1"/>
    </xf>
    <xf numFmtId="49" fontId="18" fillId="0" borderId="0" xfId="0" applyNumberFormat="1" applyFont="1" applyBorder="1" applyAlignment="1">
      <alignment horizontal="center"/>
    </xf>
    <xf numFmtId="164" fontId="18" fillId="0" borderId="0" xfId="0" applyNumberFormat="1" applyFont="1" applyBorder="1" applyAlignment="1">
      <alignment horizontal="right" wrapText="1"/>
    </xf>
    <xf numFmtId="0" fontId="18" fillId="5" borderId="0" xfId="0" applyFont="1" applyFill="1" applyBorder="1" applyAlignment="1">
      <alignment vertical="center" wrapText="1"/>
    </xf>
    <xf numFmtId="49" fontId="15" fillId="0" borderId="0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0" fontId="0" fillId="5" borderId="0" xfId="0" applyFill="1" applyBorder="1" applyAlignment="1">
      <alignment vertical="center" wrapText="1"/>
    </xf>
    <xf numFmtId="0" fontId="10" fillId="0" borderId="0" xfId="0" applyFont="1" applyBorder="1" applyAlignment="1">
      <alignment horizontal="right" wrapText="1"/>
    </xf>
    <xf numFmtId="0" fontId="14" fillId="0" borderId="0" xfId="0" applyFont="1" applyFill="1" applyBorder="1" applyAlignment="1">
      <alignment horizontal="right" wrapText="1"/>
    </xf>
    <xf numFmtId="49" fontId="15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right" wrapText="1"/>
    </xf>
    <xf numFmtId="0" fontId="15" fillId="0" borderId="0" xfId="0" applyFont="1" applyFill="1" applyBorder="1" applyAlignment="1">
      <alignment horizontal="right" wrapText="1"/>
    </xf>
    <xf numFmtId="49" fontId="15" fillId="0" borderId="0" xfId="0" applyNumberFormat="1" applyFont="1" applyFill="1" applyBorder="1" applyAlignment="1">
      <alignment horizontal="center" wrapText="1"/>
    </xf>
    <xf numFmtId="49" fontId="18" fillId="0" borderId="0" xfId="0" applyNumberFormat="1" applyFont="1" applyFill="1" applyBorder="1" applyAlignment="1">
      <alignment horizontal="center" wrapText="1"/>
    </xf>
    <xf numFmtId="49" fontId="15" fillId="0" borderId="0" xfId="0" applyNumberFormat="1" applyFont="1" applyFill="1" applyBorder="1" applyAlignment="1"/>
    <xf numFmtId="0" fontId="27" fillId="0" borderId="0" xfId="0" applyFont="1" applyBorder="1"/>
    <xf numFmtId="49" fontId="18" fillId="0" borderId="0" xfId="0" applyNumberFormat="1" applyFont="1" applyFill="1" applyBorder="1" applyAlignment="1"/>
    <xf numFmtId="49" fontId="18" fillId="0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49" fontId="14" fillId="0" borderId="0" xfId="0" applyNumberFormat="1" applyFont="1" applyFill="1" applyBorder="1" applyAlignment="1">
      <alignment horizontal="center" wrapText="1"/>
    </xf>
    <xf numFmtId="49" fontId="28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wrapText="1"/>
    </xf>
    <xf numFmtId="49" fontId="26" fillId="0" borderId="0" xfId="0" applyNumberFormat="1" applyFont="1" applyFill="1" applyBorder="1" applyAlignment="1">
      <alignment horizontal="center" wrapText="1"/>
    </xf>
    <xf numFmtId="0" fontId="29" fillId="0" borderId="0" xfId="0" applyFont="1" applyBorder="1" applyAlignment="1">
      <alignment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10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8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 vertical="center" wrapText="1"/>
    </xf>
    <xf numFmtId="49" fontId="30" fillId="0" borderId="0" xfId="0" applyNumberFormat="1" applyFont="1" applyFill="1" applyBorder="1" applyAlignment="1">
      <alignment horizontal="center" vertical="center" wrapText="1"/>
    </xf>
    <xf numFmtId="49" fontId="31" fillId="0" borderId="0" xfId="0" applyNumberFormat="1" applyFont="1" applyFill="1" applyBorder="1" applyAlignment="1">
      <alignment horizontal="center" vertical="center" wrapText="1"/>
    </xf>
    <xf numFmtId="49" fontId="25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/>
    <xf numFmtId="164" fontId="18" fillId="0" borderId="0" xfId="0" applyNumberFormat="1" applyFont="1" applyFill="1" applyBorder="1" applyAlignment="1"/>
    <xf numFmtId="0" fontId="18" fillId="0" borderId="0" xfId="0" applyFont="1" applyFill="1" applyBorder="1"/>
    <xf numFmtId="0" fontId="15" fillId="0" borderId="0" xfId="0" applyFont="1" applyFill="1" applyBorder="1" applyAlignment="1"/>
    <xf numFmtId="164" fontId="15" fillId="0" borderId="0" xfId="0" applyNumberFormat="1" applyFont="1" applyFill="1" applyBorder="1" applyAlignment="1"/>
    <xf numFmtId="0" fontId="14" fillId="0" borderId="0" xfId="0" applyFont="1" applyFill="1" applyBorder="1" applyAlignment="1"/>
    <xf numFmtId="49" fontId="10" fillId="0" borderId="0" xfId="0" applyNumberFormat="1" applyFont="1" applyFill="1" applyBorder="1" applyAlignment="1"/>
    <xf numFmtId="0" fontId="27" fillId="0" borderId="0" xfId="0" applyFont="1" applyBorder="1" applyAlignment="1">
      <alignment vertical="center"/>
    </xf>
    <xf numFmtId="0" fontId="15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vertical="center"/>
    </xf>
    <xf numFmtId="1" fontId="18" fillId="0" borderId="0" xfId="0" applyNumberFormat="1" applyFont="1" applyFill="1" applyBorder="1" applyAlignment="1">
      <alignment horizontal="right" wrapText="1"/>
    </xf>
    <xf numFmtId="49" fontId="14" fillId="0" borderId="0" xfId="0" applyNumberFormat="1" applyFont="1" applyFill="1" applyBorder="1" applyAlignment="1"/>
    <xf numFmtId="4" fontId="15" fillId="0" borderId="0" xfId="0" applyNumberFormat="1" applyFont="1" applyFill="1" applyBorder="1" applyAlignment="1">
      <alignment horizontal="center"/>
    </xf>
    <xf numFmtId="4" fontId="18" fillId="0" borderId="0" xfId="0" applyNumberFormat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right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8" fillId="0" borderId="0" xfId="0" applyFont="1" applyFill="1" applyBorder="1" applyAlignment="1">
      <alignment vertical="center"/>
    </xf>
    <xf numFmtId="49" fontId="32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justify" vertical="center" wrapText="1"/>
    </xf>
    <xf numFmtId="0" fontId="26" fillId="0" borderId="0" xfId="0" applyFont="1" applyFill="1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49" fontId="0" fillId="0" borderId="0" xfId="0" applyNumberFormat="1" applyAlignment="1"/>
    <xf numFmtId="0" fontId="33" fillId="0" borderId="0" xfId="0" applyFont="1" applyAlignment="1">
      <alignment horizontal="justify" vertical="top"/>
    </xf>
    <xf numFmtId="0" fontId="0" fillId="0" borderId="0" xfId="0" applyAlignment="1">
      <alignment vertical="top"/>
    </xf>
    <xf numFmtId="0" fontId="2" fillId="7" borderId="0" xfId="0" applyFont="1" applyFill="1" applyAlignment="1">
      <alignment horizontal="center"/>
    </xf>
    <xf numFmtId="0" fontId="0" fillId="7" borderId="0" xfId="0" applyFill="1"/>
    <xf numFmtId="0" fontId="0" fillId="0" borderId="0" xfId="0" applyAlignment="1">
      <alignment wrapText="1"/>
    </xf>
    <xf numFmtId="0" fontId="34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164" fontId="36" fillId="0" borderId="0" xfId="0" applyNumberFormat="1" applyFont="1"/>
    <xf numFmtId="2" fontId="0" fillId="0" borderId="0" xfId="0" applyNumberFormat="1"/>
    <xf numFmtId="167" fontId="4" fillId="0" borderId="0" xfId="0" applyNumberFormat="1" applyFont="1"/>
    <xf numFmtId="0" fontId="37" fillId="0" borderId="0" xfId="0" applyFont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37" fillId="0" borderId="25" xfId="0" applyFont="1" applyBorder="1" applyAlignment="1">
      <alignment horizontal="center" vertical="center" wrapText="1"/>
    </xf>
    <xf numFmtId="0" fontId="37" fillId="0" borderId="44" xfId="0" applyFont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wrapText="1"/>
    </xf>
    <xf numFmtId="0" fontId="37" fillId="0" borderId="8" xfId="0" applyFont="1" applyBorder="1" applyAlignment="1">
      <alignment horizontal="center" vertical="center" wrapText="1"/>
    </xf>
    <xf numFmtId="165" fontId="37" fillId="0" borderId="8" xfId="0" applyNumberFormat="1" applyFont="1" applyBorder="1" applyAlignment="1">
      <alignment horizontal="center" wrapText="1"/>
    </xf>
    <xf numFmtId="165" fontId="37" fillId="0" borderId="5" xfId="0" applyNumberFormat="1" applyFont="1" applyBorder="1" applyAlignment="1">
      <alignment horizontal="center" wrapText="1"/>
    </xf>
    <xf numFmtId="2" fontId="37" fillId="0" borderId="6" xfId="0" applyNumberFormat="1" applyFont="1" applyBorder="1" applyAlignment="1">
      <alignment horizontal="center" wrapText="1"/>
    </xf>
    <xf numFmtId="165" fontId="37" fillId="0" borderId="0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 wrapText="1"/>
    </xf>
    <xf numFmtId="49" fontId="9" fillId="0" borderId="70" xfId="0" applyNumberFormat="1" applyFont="1" applyBorder="1" applyAlignment="1">
      <alignment horizontal="center" wrapText="1"/>
    </xf>
    <xf numFmtId="49" fontId="9" fillId="0" borderId="37" xfId="0" applyNumberFormat="1" applyFont="1" applyBorder="1" applyAlignment="1">
      <alignment horizontal="center" wrapText="1"/>
    </xf>
    <xf numFmtId="49" fontId="9" fillId="0" borderId="2" xfId="0" applyNumberFormat="1" applyFont="1" applyBorder="1" applyAlignment="1">
      <alignment horizontal="center" wrapText="1"/>
    </xf>
    <xf numFmtId="165" fontId="37" fillId="0" borderId="4" xfId="0" applyNumberFormat="1" applyFont="1" applyBorder="1" applyAlignment="1">
      <alignment horizontal="center" wrapText="1"/>
    </xf>
    <xf numFmtId="0" fontId="38" fillId="0" borderId="8" xfId="0" applyFont="1" applyFill="1" applyBorder="1" applyAlignment="1">
      <alignment horizontal="center" vertical="center" wrapText="1"/>
    </xf>
    <xf numFmtId="49" fontId="9" fillId="0" borderId="18" xfId="0" applyNumberFormat="1" applyFont="1" applyBorder="1" applyAlignment="1">
      <alignment horizontal="center" wrapText="1"/>
    </xf>
    <xf numFmtId="49" fontId="9" fillId="0" borderId="71" xfId="0" applyNumberFormat="1" applyFont="1" applyBorder="1" applyAlignment="1">
      <alignment horizontal="center" wrapText="1"/>
    </xf>
    <xf numFmtId="0" fontId="38" fillId="0" borderId="6" xfId="0" applyFont="1" applyFill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wrapText="1"/>
    </xf>
    <xf numFmtId="0" fontId="38" fillId="0" borderId="8" xfId="0" applyFont="1" applyFill="1" applyBorder="1" applyAlignment="1">
      <alignment horizontal="center" vertical="center"/>
    </xf>
    <xf numFmtId="49" fontId="14" fillId="0" borderId="13" xfId="0" applyNumberFormat="1" applyFont="1" applyBorder="1" applyAlignment="1">
      <alignment horizontal="center" wrapText="1"/>
    </xf>
    <xf numFmtId="49" fontId="10" fillId="0" borderId="12" xfId="0" applyNumberFormat="1" applyFont="1" applyBorder="1" applyAlignment="1">
      <alignment horizontal="center" wrapText="1"/>
    </xf>
    <xf numFmtId="49" fontId="10" fillId="0" borderId="71" xfId="0" applyNumberFormat="1" applyFont="1" applyBorder="1" applyAlignment="1">
      <alignment horizontal="center" wrapText="1"/>
    </xf>
    <xf numFmtId="165" fontId="37" fillId="8" borderId="4" xfId="0" applyNumberFormat="1" applyFont="1" applyFill="1" applyBorder="1" applyAlignment="1">
      <alignment horizontal="center" wrapText="1"/>
    </xf>
    <xf numFmtId="49" fontId="10" fillId="0" borderId="72" xfId="0" applyNumberFormat="1" applyFont="1" applyBorder="1" applyAlignment="1">
      <alignment horizontal="center" wrapText="1"/>
    </xf>
    <xf numFmtId="165" fontId="37" fillId="0" borderId="73" xfId="0" applyNumberFormat="1" applyFont="1" applyBorder="1" applyAlignment="1">
      <alignment horizontal="center" wrapText="1"/>
    </xf>
    <xf numFmtId="49" fontId="14" fillId="0" borderId="72" xfId="0" applyNumberFormat="1" applyFont="1" applyBorder="1" applyAlignment="1">
      <alignment horizontal="center" wrapText="1"/>
    </xf>
    <xf numFmtId="165" fontId="39" fillId="0" borderId="1" xfId="0" applyNumberFormat="1" applyFont="1" applyBorder="1" applyAlignment="1">
      <alignment horizontal="center" wrapText="1"/>
    </xf>
    <xf numFmtId="165" fontId="39" fillId="0" borderId="4" xfId="0" applyNumberFormat="1" applyFont="1" applyBorder="1" applyAlignment="1">
      <alignment horizontal="center" wrapText="1"/>
    </xf>
    <xf numFmtId="165" fontId="39" fillId="0" borderId="0" xfId="0" applyNumberFormat="1" applyFont="1" applyBorder="1" applyAlignment="1">
      <alignment horizontal="center" wrapText="1"/>
    </xf>
    <xf numFmtId="165" fontId="39" fillId="0" borderId="8" xfId="0" applyNumberFormat="1" applyFont="1" applyBorder="1" applyAlignment="1">
      <alignment horizontal="center" wrapText="1"/>
    </xf>
    <xf numFmtId="165" fontId="39" fillId="0" borderId="6" xfId="0" applyNumberFormat="1" applyFont="1" applyBorder="1" applyAlignment="1">
      <alignment horizontal="center" wrapText="1"/>
    </xf>
    <xf numFmtId="165" fontId="39" fillId="0" borderId="61" xfId="0" applyNumberFormat="1" applyFont="1" applyBorder="1" applyAlignment="1">
      <alignment horizontal="center" wrapText="1"/>
    </xf>
    <xf numFmtId="165" fontId="40" fillId="0" borderId="40" xfId="0" applyNumberFormat="1" applyFont="1" applyBorder="1" applyAlignment="1">
      <alignment horizontal="center" wrapText="1"/>
    </xf>
    <xf numFmtId="49" fontId="14" fillId="0" borderId="51" xfId="0" applyNumberFormat="1" applyFont="1" applyBorder="1" applyAlignment="1">
      <alignment horizontal="center" wrapText="1"/>
    </xf>
    <xf numFmtId="165" fontId="37" fillId="0" borderId="74" xfId="0" applyNumberFormat="1" applyFont="1" applyBorder="1" applyAlignment="1">
      <alignment horizontal="center" wrapText="1"/>
    </xf>
    <xf numFmtId="165" fontId="37" fillId="0" borderId="64" xfId="0" applyNumberFormat="1" applyFont="1" applyBorder="1" applyAlignment="1">
      <alignment horizontal="center" wrapText="1"/>
    </xf>
    <xf numFmtId="165" fontId="37" fillId="0" borderId="75" xfId="0" applyNumberFormat="1" applyFont="1" applyBorder="1" applyAlignment="1">
      <alignment horizontal="center" wrapText="1"/>
    </xf>
    <xf numFmtId="165" fontId="40" fillId="0" borderId="75" xfId="0" applyNumberFormat="1" applyFont="1" applyBorder="1" applyAlignment="1">
      <alignment horizontal="center" wrapText="1"/>
    </xf>
    <xf numFmtId="49" fontId="14" fillId="0" borderId="70" xfId="0" applyNumberFormat="1" applyFont="1" applyBorder="1" applyAlignment="1">
      <alignment horizontal="center" wrapText="1"/>
    </xf>
    <xf numFmtId="49" fontId="14" fillId="0" borderId="37" xfId="0" applyNumberFormat="1" applyFont="1" applyBorder="1" applyAlignment="1">
      <alignment horizontal="center" wrapText="1"/>
    </xf>
    <xf numFmtId="49" fontId="10" fillId="0" borderId="37" xfId="0" applyNumberFormat="1" applyFont="1" applyBorder="1" applyAlignment="1">
      <alignment horizontal="center" wrapText="1"/>
    </xf>
    <xf numFmtId="49" fontId="14" fillId="0" borderId="14" xfId="0" applyNumberFormat="1" applyFont="1" applyBorder="1" applyAlignment="1">
      <alignment horizontal="center" wrapText="1"/>
    </xf>
    <xf numFmtId="165" fontId="37" fillId="0" borderId="1" xfId="0" applyNumberFormat="1" applyFont="1" applyBorder="1" applyAlignment="1">
      <alignment horizontal="center" wrapText="1"/>
    </xf>
    <xf numFmtId="165" fontId="37" fillId="0" borderId="14" xfId="0" applyNumberFormat="1" applyFont="1" applyBorder="1" applyAlignment="1">
      <alignment horizontal="center" wrapText="1"/>
    </xf>
    <xf numFmtId="49" fontId="14" fillId="0" borderId="4" xfId="0" applyNumberFormat="1" applyFont="1" applyBorder="1" applyAlignment="1">
      <alignment horizontal="center" wrapText="1"/>
    </xf>
    <xf numFmtId="165" fontId="40" fillId="0" borderId="14" xfId="0" applyNumberFormat="1" applyFont="1" applyBorder="1" applyAlignment="1">
      <alignment horizontal="center" wrapText="1"/>
    </xf>
    <xf numFmtId="0" fontId="37" fillId="0" borderId="8" xfId="0" applyFont="1" applyFill="1" applyBorder="1" applyAlignment="1">
      <alignment horizontal="center" vertical="center" wrapText="1"/>
    </xf>
    <xf numFmtId="49" fontId="9" fillId="0" borderId="70" xfId="0" applyNumberFormat="1" applyFont="1" applyFill="1" applyBorder="1" applyAlignment="1">
      <alignment horizontal="center" wrapText="1"/>
    </xf>
    <xf numFmtId="49" fontId="9" fillId="0" borderId="37" xfId="0" applyNumberFormat="1" applyFont="1" applyFill="1" applyBorder="1" applyAlignment="1">
      <alignment horizontal="center" wrapText="1"/>
    </xf>
    <xf numFmtId="49" fontId="9" fillId="0" borderId="76" xfId="0" applyNumberFormat="1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 wrapText="1"/>
    </xf>
    <xf numFmtId="49" fontId="9" fillId="0" borderId="2" xfId="0" applyNumberFormat="1" applyFont="1" applyFill="1" applyBorder="1" applyAlignment="1">
      <alignment horizontal="center" wrapText="1"/>
    </xf>
    <xf numFmtId="165" fontId="37" fillId="0" borderId="8" xfId="0" applyNumberFormat="1" applyFont="1" applyFill="1" applyBorder="1" applyAlignment="1">
      <alignment horizontal="center" wrapText="1"/>
    </xf>
    <xf numFmtId="165" fontId="37" fillId="0" borderId="15" xfId="0" applyNumberFormat="1" applyFont="1" applyFill="1" applyBorder="1" applyAlignment="1">
      <alignment horizontal="center" wrapText="1"/>
    </xf>
    <xf numFmtId="165" fontId="37" fillId="0" borderId="0" xfId="0" applyNumberFormat="1" applyFont="1" applyFill="1" applyBorder="1" applyAlignment="1">
      <alignment horizontal="center" wrapText="1"/>
    </xf>
    <xf numFmtId="49" fontId="9" fillId="0" borderId="22" xfId="0" applyNumberFormat="1" applyFont="1" applyFill="1" applyBorder="1" applyAlignment="1">
      <alignment horizontal="center" wrapText="1"/>
    </xf>
    <xf numFmtId="49" fontId="9" fillId="0" borderId="18" xfId="0" applyNumberFormat="1" applyFont="1" applyFill="1" applyBorder="1" applyAlignment="1">
      <alignment horizontal="center" wrapText="1"/>
    </xf>
    <xf numFmtId="49" fontId="9" fillId="0" borderId="71" xfId="0" applyNumberFormat="1" applyFont="1" applyFill="1" applyBorder="1" applyAlignment="1">
      <alignment horizontal="center" wrapText="1"/>
    </xf>
    <xf numFmtId="165" fontId="37" fillId="0" borderId="1" xfId="0" applyNumberFormat="1" applyFont="1" applyFill="1" applyBorder="1" applyAlignment="1">
      <alignment horizontal="center" wrapText="1"/>
    </xf>
    <xf numFmtId="165" fontId="37" fillId="0" borderId="14" xfId="0" applyNumberFormat="1" applyFont="1" applyFill="1" applyBorder="1" applyAlignment="1">
      <alignment horizontal="center" wrapText="1"/>
    </xf>
    <xf numFmtId="165" fontId="40" fillId="0" borderId="14" xfId="0" applyNumberFormat="1" applyFont="1" applyFill="1" applyBorder="1" applyAlignment="1">
      <alignment horizontal="center" wrapText="1"/>
    </xf>
    <xf numFmtId="0" fontId="38" fillId="0" borderId="1" xfId="0" applyFont="1" applyFill="1" applyBorder="1" applyAlignment="1">
      <alignment horizontal="center" vertical="center"/>
    </xf>
    <xf numFmtId="49" fontId="10" fillId="0" borderId="25" xfId="0" applyNumberFormat="1" applyFont="1" applyFill="1" applyBorder="1" applyAlignment="1">
      <alignment horizontal="center" wrapText="1"/>
    </xf>
    <xf numFmtId="49" fontId="10" fillId="0" borderId="34" xfId="0" applyNumberFormat="1" applyFont="1" applyFill="1" applyBorder="1" applyAlignment="1">
      <alignment horizontal="center" wrapText="1"/>
    </xf>
    <xf numFmtId="49" fontId="10" fillId="0" borderId="35" xfId="0" applyNumberFormat="1" applyFont="1" applyFill="1" applyBorder="1" applyAlignment="1">
      <alignment horizontal="center" wrapText="1"/>
    </xf>
    <xf numFmtId="49" fontId="10" fillId="0" borderId="35" xfId="0" applyNumberFormat="1" applyFont="1" applyFill="1" applyBorder="1" applyAlignment="1">
      <alignment horizontal="center"/>
    </xf>
    <xf numFmtId="49" fontId="10" fillId="0" borderId="36" xfId="0" applyNumberFormat="1" applyFont="1" applyFill="1" applyBorder="1" applyAlignment="1">
      <alignment horizontal="center"/>
    </xf>
    <xf numFmtId="49" fontId="10" fillId="0" borderId="44" xfId="0" applyNumberFormat="1" applyFont="1" applyFill="1" applyBorder="1" applyAlignment="1">
      <alignment horizontal="center"/>
    </xf>
    <xf numFmtId="165" fontId="39" fillId="0" borderId="8" xfId="0" applyNumberFormat="1" applyFont="1" applyFill="1" applyBorder="1" applyAlignment="1">
      <alignment horizontal="center" vertical="top" wrapText="1"/>
    </xf>
    <xf numFmtId="165" fontId="39" fillId="0" borderId="5" xfId="0" applyNumberFormat="1" applyFont="1" applyFill="1" applyBorder="1" applyAlignment="1">
      <alignment horizontal="center" vertical="top" wrapText="1"/>
    </xf>
    <xf numFmtId="165" fontId="39" fillId="0" borderId="0" xfId="0" applyNumberFormat="1" applyFont="1" applyFill="1" applyBorder="1" applyAlignment="1">
      <alignment horizontal="center" vertical="top" wrapText="1"/>
    </xf>
    <xf numFmtId="164" fontId="0" fillId="0" borderId="0" xfId="0" applyNumberFormat="1" applyFill="1"/>
    <xf numFmtId="0" fontId="0" fillId="0" borderId="0" xfId="0" applyFill="1"/>
    <xf numFmtId="49" fontId="10" fillId="0" borderId="5" xfId="0" applyNumberFormat="1" applyFont="1" applyFill="1" applyBorder="1" applyAlignment="1">
      <alignment horizontal="center" wrapText="1"/>
    </xf>
    <xf numFmtId="49" fontId="10" fillId="0" borderId="9" xfId="0" applyNumberFormat="1" applyFont="1" applyFill="1" applyBorder="1" applyAlignment="1">
      <alignment horizontal="center" wrapText="1"/>
    </xf>
    <xf numFmtId="49" fontId="10" fillId="0" borderId="11" xfId="0" applyNumberFormat="1" applyFont="1" applyFill="1" applyBorder="1" applyAlignment="1">
      <alignment horizontal="center" wrapText="1"/>
    </xf>
    <xf numFmtId="49" fontId="10" fillId="0" borderId="11" xfId="0" applyNumberFormat="1" applyFont="1" applyFill="1" applyBorder="1" applyAlignment="1">
      <alignment horizontal="center"/>
    </xf>
    <xf numFmtId="49" fontId="10" fillId="0" borderId="10" xfId="0" applyNumberFormat="1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center"/>
    </xf>
    <xf numFmtId="165" fontId="39" fillId="0" borderId="4" xfId="0" applyNumberFormat="1" applyFont="1" applyFill="1" applyBorder="1" applyAlignment="1">
      <alignment horizontal="center" vertical="top" wrapText="1"/>
    </xf>
    <xf numFmtId="49" fontId="10" fillId="0" borderId="13" xfId="0" applyNumberFormat="1" applyFont="1" applyFill="1" applyBorder="1" applyAlignment="1">
      <alignment horizontal="center" wrapText="1"/>
    </xf>
    <xf numFmtId="49" fontId="10" fillId="0" borderId="46" xfId="0" applyNumberFormat="1" applyFont="1" applyFill="1" applyBorder="1" applyAlignment="1">
      <alignment horizontal="center" wrapText="1"/>
    </xf>
    <xf numFmtId="165" fontId="39" fillId="0" borderId="6" xfId="0" applyNumberFormat="1" applyFont="1" applyFill="1" applyBorder="1" applyAlignment="1">
      <alignment horizontal="center" vertical="top" wrapText="1"/>
    </xf>
    <xf numFmtId="165" fontId="39" fillId="0" borderId="44" xfId="0" applyNumberFormat="1" applyFont="1" applyFill="1" applyBorder="1" applyAlignment="1">
      <alignment horizontal="center" vertical="top" wrapText="1"/>
    </xf>
    <xf numFmtId="165" fontId="40" fillId="0" borderId="44" xfId="0" applyNumberFormat="1" applyFont="1" applyFill="1" applyBorder="1" applyAlignment="1">
      <alignment horizontal="center" vertical="top" wrapText="1"/>
    </xf>
    <xf numFmtId="49" fontId="10" fillId="0" borderId="44" xfId="0" applyNumberFormat="1" applyFont="1" applyFill="1" applyBorder="1" applyAlignment="1">
      <alignment horizontal="center" wrapText="1"/>
    </xf>
    <xf numFmtId="49" fontId="14" fillId="0" borderId="35" xfId="0" applyNumberFormat="1" applyFont="1" applyFill="1" applyBorder="1" applyAlignment="1">
      <alignment horizontal="center" wrapText="1"/>
    </xf>
    <xf numFmtId="49" fontId="14" fillId="0" borderId="35" xfId="0" applyNumberFormat="1" applyFont="1" applyFill="1" applyBorder="1" applyAlignment="1">
      <alignment horizontal="center"/>
    </xf>
    <xf numFmtId="49" fontId="14" fillId="0" borderId="45" xfId="0" applyNumberFormat="1" applyFont="1" applyFill="1" applyBorder="1" applyAlignment="1">
      <alignment horizontal="center"/>
    </xf>
    <xf numFmtId="165" fontId="39" fillId="0" borderId="8" xfId="0" applyNumberFormat="1" applyFont="1" applyFill="1" applyBorder="1" applyAlignment="1">
      <alignment horizontal="center" wrapText="1"/>
    </xf>
    <xf numFmtId="165" fontId="39" fillId="0" borderId="25" xfId="0" applyNumberFormat="1" applyFont="1" applyFill="1" applyBorder="1" applyAlignment="1">
      <alignment horizontal="center" wrapText="1"/>
    </xf>
    <xf numFmtId="165" fontId="39" fillId="0" borderId="0" xfId="0" applyNumberFormat="1" applyFont="1" applyFill="1" applyBorder="1" applyAlignment="1">
      <alignment horizontal="center" wrapText="1"/>
    </xf>
    <xf numFmtId="0" fontId="0" fillId="0" borderId="0" xfId="0" applyFill="1" applyBorder="1"/>
    <xf numFmtId="165" fontId="39" fillId="0" borderId="6" xfId="0" applyNumberFormat="1" applyFont="1" applyFill="1" applyBorder="1" applyAlignment="1">
      <alignment horizontal="center" wrapText="1"/>
    </xf>
    <xf numFmtId="165" fontId="39" fillId="0" borderId="44" xfId="0" applyNumberFormat="1" applyFont="1" applyFill="1" applyBorder="1" applyAlignment="1">
      <alignment horizontal="center" wrapText="1"/>
    </xf>
    <xf numFmtId="165" fontId="40" fillId="0" borderId="44" xfId="0" applyNumberFormat="1" applyFont="1" applyFill="1" applyBorder="1" applyAlignment="1">
      <alignment horizontal="center" wrapText="1"/>
    </xf>
    <xf numFmtId="49" fontId="10" fillId="0" borderId="4" xfId="0" applyNumberFormat="1" applyFont="1" applyFill="1" applyBorder="1" applyAlignment="1">
      <alignment horizontal="center" wrapText="1"/>
    </xf>
    <xf numFmtId="49" fontId="14" fillId="0" borderId="11" xfId="0" applyNumberFormat="1" applyFont="1" applyFill="1" applyBorder="1" applyAlignment="1">
      <alignment horizontal="center" wrapText="1"/>
    </xf>
    <xf numFmtId="49" fontId="14" fillId="0" borderId="11" xfId="0" applyNumberFormat="1" applyFont="1" applyFill="1" applyBorder="1" applyAlignment="1">
      <alignment horizontal="center"/>
    </xf>
    <xf numFmtId="49" fontId="14" fillId="0" borderId="12" xfId="0" applyNumberFormat="1" applyFont="1" applyFill="1" applyBorder="1" applyAlignment="1">
      <alignment horizontal="center"/>
    </xf>
    <xf numFmtId="165" fontId="39" fillId="0" borderId="4" xfId="0" applyNumberFormat="1" applyFont="1" applyFill="1" applyBorder="1" applyAlignment="1">
      <alignment horizontal="center" wrapText="1"/>
    </xf>
    <xf numFmtId="49" fontId="14" fillId="0" borderId="13" xfId="0" applyNumberFormat="1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center" wrapText="1"/>
    </xf>
    <xf numFmtId="49" fontId="14" fillId="0" borderId="39" xfId="0" applyNumberFormat="1" applyFont="1" applyFill="1" applyBorder="1" applyAlignment="1">
      <alignment horizontal="center" vertical="center" wrapText="1"/>
    </xf>
    <xf numFmtId="49" fontId="14" fillId="0" borderId="27" xfId="0" applyNumberFormat="1" applyFont="1" applyFill="1" applyBorder="1" applyAlignment="1">
      <alignment horizontal="center" vertical="center" wrapText="1"/>
    </xf>
    <xf numFmtId="49" fontId="14" fillId="0" borderId="27" xfId="0" applyNumberFormat="1" applyFont="1" applyFill="1" applyBorder="1" applyAlignment="1">
      <alignment horizontal="center"/>
    </xf>
    <xf numFmtId="49" fontId="14" fillId="0" borderId="48" xfId="0" applyNumberFormat="1" applyFont="1" applyFill="1" applyBorder="1" applyAlignment="1">
      <alignment horizontal="center"/>
    </xf>
    <xf numFmtId="165" fontId="39" fillId="0" borderId="20" xfId="0" applyNumberFormat="1" applyFont="1" applyFill="1" applyBorder="1" applyAlignment="1">
      <alignment horizontal="center" wrapText="1"/>
    </xf>
    <xf numFmtId="49" fontId="10" fillId="0" borderId="27" xfId="0" applyNumberFormat="1" applyFont="1" applyFill="1" applyBorder="1" applyAlignment="1">
      <alignment horizontal="center"/>
    </xf>
    <xf numFmtId="49" fontId="14" fillId="0" borderId="30" xfId="0" applyNumberFormat="1" applyFont="1" applyFill="1" applyBorder="1" applyAlignment="1">
      <alignment horizontal="center"/>
    </xf>
    <xf numFmtId="165" fontId="40" fillId="0" borderId="4" xfId="0" applyNumberFormat="1" applyFont="1" applyFill="1" applyBorder="1" applyAlignment="1">
      <alignment horizontal="center" wrapText="1"/>
    </xf>
    <xf numFmtId="0" fontId="0" fillId="7" borderId="0" xfId="0" applyFill="1" applyBorder="1"/>
    <xf numFmtId="0" fontId="0" fillId="8" borderId="0" xfId="0" applyFill="1" applyBorder="1"/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14" fillId="0" borderId="39" xfId="0" applyNumberFormat="1" applyFont="1" applyBorder="1" applyAlignment="1">
      <alignment horizontal="center" vertical="center" wrapText="1"/>
    </xf>
    <xf numFmtId="49" fontId="14" fillId="0" borderId="27" xfId="0" applyNumberFormat="1" applyFont="1" applyBorder="1" applyAlignment="1">
      <alignment horizontal="center" vertical="center" wrapText="1"/>
    </xf>
    <xf numFmtId="49" fontId="18" fillId="0" borderId="48" xfId="0" applyNumberFormat="1" applyFont="1" applyFill="1" applyBorder="1" applyAlignment="1">
      <alignment horizontal="center"/>
    </xf>
    <xf numFmtId="164" fontId="37" fillId="0" borderId="61" xfId="0" applyNumberFormat="1" applyFont="1" applyFill="1" applyBorder="1" applyAlignment="1">
      <alignment horizontal="center" wrapText="1"/>
    </xf>
    <xf numFmtId="164" fontId="37" fillId="0" borderId="15" xfId="0" applyNumberFormat="1" applyFont="1" applyFill="1" applyBorder="1" applyAlignment="1">
      <alignment horizontal="right" wrapText="1"/>
    </xf>
    <xf numFmtId="2" fontId="37" fillId="0" borderId="20" xfId="0" applyNumberFormat="1" applyFont="1" applyBorder="1" applyAlignment="1">
      <alignment horizontal="center" wrapText="1"/>
    </xf>
    <xf numFmtId="164" fontId="37" fillId="0" borderId="0" xfId="0" applyNumberFormat="1" applyFont="1" applyFill="1" applyBorder="1" applyAlignment="1">
      <alignment horizontal="right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center" vertical="center" wrapText="1"/>
    </xf>
    <xf numFmtId="49" fontId="18" fillId="0" borderId="12" xfId="0" applyNumberFormat="1" applyFont="1" applyFill="1" applyBorder="1" applyAlignment="1">
      <alignment horizontal="center"/>
    </xf>
    <xf numFmtId="164" fontId="37" fillId="0" borderId="63" xfId="0" applyNumberFormat="1" applyFont="1" applyFill="1" applyBorder="1" applyAlignment="1">
      <alignment horizontal="center" wrapText="1"/>
    </xf>
    <xf numFmtId="164" fontId="37" fillId="0" borderId="4" xfId="0" applyNumberFormat="1" applyFont="1" applyFill="1" applyBorder="1" applyAlignment="1">
      <alignment horizontal="right" wrapText="1"/>
    </xf>
    <xf numFmtId="2" fontId="37" fillId="0" borderId="8" xfId="0" applyNumberFormat="1" applyFont="1" applyBorder="1" applyAlignment="1">
      <alignment horizontal="center" wrapText="1"/>
    </xf>
    <xf numFmtId="165" fontId="14" fillId="0" borderId="0" xfId="0" applyNumberFormat="1" applyFont="1" applyFill="1" applyBorder="1" applyAlignment="1">
      <alignment horizontal="right" wrapText="1"/>
    </xf>
    <xf numFmtId="164" fontId="41" fillId="0" borderId="0" xfId="0" applyNumberFormat="1" applyFont="1" applyFill="1" applyBorder="1" applyAlignment="1">
      <alignment horizontal="right" wrapText="1"/>
    </xf>
    <xf numFmtId="164" fontId="42" fillId="0" borderId="0" xfId="0" applyNumberFormat="1" applyFont="1" applyFill="1" applyBorder="1" applyAlignment="1">
      <alignment horizontal="right" wrapText="1"/>
    </xf>
    <xf numFmtId="49" fontId="43" fillId="0" borderId="0" xfId="0" applyNumberFormat="1" applyFont="1" applyBorder="1" applyAlignment="1">
      <alignment horizontal="center" wrapText="1"/>
    </xf>
    <xf numFmtId="49" fontId="43" fillId="0" borderId="0" xfId="0" applyNumberFormat="1" applyFont="1" applyBorder="1" applyAlignment="1">
      <alignment horizontal="center"/>
    </xf>
    <xf numFmtId="49" fontId="43" fillId="0" borderId="0" xfId="0" applyNumberFormat="1" applyFont="1" applyFill="1" applyBorder="1" applyAlignment="1">
      <alignment horizontal="center"/>
    </xf>
    <xf numFmtId="164" fontId="44" fillId="0" borderId="0" xfId="0" applyNumberFormat="1" applyFont="1" applyFill="1" applyBorder="1" applyAlignment="1">
      <alignment horizontal="right" wrapText="1"/>
    </xf>
    <xf numFmtId="0" fontId="45" fillId="0" borderId="0" xfId="0" applyFont="1" applyBorder="1" applyAlignment="1">
      <alignment vertical="center" wrapText="1"/>
    </xf>
    <xf numFmtId="164" fontId="43" fillId="0" borderId="0" xfId="0" applyNumberFormat="1" applyFont="1" applyFill="1" applyBorder="1" applyAlignment="1">
      <alignment horizontal="right" wrapText="1"/>
    </xf>
    <xf numFmtId="49" fontId="41" fillId="0" borderId="0" xfId="0" applyNumberFormat="1" applyFont="1" applyFill="1" applyBorder="1" applyAlignment="1">
      <alignment horizontal="center" wrapText="1"/>
    </xf>
    <xf numFmtId="49" fontId="41" fillId="0" borderId="0" xfId="0" applyNumberFormat="1" applyFont="1" applyFill="1" applyBorder="1" applyAlignment="1">
      <alignment horizontal="center"/>
    </xf>
    <xf numFmtId="0" fontId="18" fillId="8" borderId="0" xfId="0" applyFont="1" applyFill="1" applyBorder="1" applyAlignment="1">
      <alignment vertical="center" wrapText="1"/>
    </xf>
    <xf numFmtId="0" fontId="0" fillId="8" borderId="0" xfId="0" applyFill="1" applyBorder="1" applyAlignment="1">
      <alignment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vertical="center" wrapText="1"/>
    </xf>
    <xf numFmtId="0" fontId="41" fillId="0" borderId="0" xfId="0" applyFont="1" applyFill="1" applyBorder="1" applyAlignment="1">
      <alignment wrapText="1"/>
    </xf>
    <xf numFmtId="49" fontId="43" fillId="0" borderId="0" xfId="0" applyNumberFormat="1" applyFont="1" applyFill="1" applyBorder="1" applyAlignment="1">
      <alignment horizontal="center" wrapText="1"/>
    </xf>
    <xf numFmtId="0" fontId="46" fillId="0" borderId="0" xfId="0" applyFont="1" applyBorder="1" applyAlignment="1">
      <alignment wrapText="1"/>
    </xf>
    <xf numFmtId="0" fontId="46" fillId="0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vertical="center" wrapText="1"/>
    </xf>
    <xf numFmtId="49" fontId="47" fillId="0" borderId="0" xfId="0" applyNumberFormat="1" applyFont="1" applyFill="1" applyBorder="1" applyAlignment="1">
      <alignment horizontal="center" vertical="center" wrapText="1"/>
    </xf>
    <xf numFmtId="49" fontId="41" fillId="0" borderId="0" xfId="0" applyNumberFormat="1" applyFont="1" applyFill="1" applyBorder="1" applyAlignment="1">
      <alignment horizontal="center" vertical="center" wrapText="1"/>
    </xf>
    <xf numFmtId="0" fontId="48" fillId="0" borderId="0" xfId="0" applyFont="1" applyFill="1" applyBorder="1" applyAlignment="1"/>
    <xf numFmtId="0" fontId="45" fillId="0" borderId="0" xfId="0" applyFont="1" applyFill="1" applyBorder="1" applyAlignment="1">
      <alignment vertical="center" wrapText="1"/>
    </xf>
    <xf numFmtId="0" fontId="43" fillId="0" borderId="0" xfId="0" applyFont="1" applyFill="1" applyBorder="1" applyAlignment="1">
      <alignment horizontal="justify" vertical="center" wrapText="1"/>
    </xf>
    <xf numFmtId="0" fontId="33" fillId="0" borderId="0" xfId="0" applyFont="1" applyAlignment="1">
      <alignment horizontal="justify" vertical="top" wrapText="1"/>
    </xf>
    <xf numFmtId="0" fontId="0" fillId="0" borderId="0" xfId="0" applyAlignment="1">
      <alignment vertical="top" wrapText="1"/>
    </xf>
    <xf numFmtId="0" fontId="49" fillId="0" borderId="18" xfId="0" applyFont="1" applyBorder="1" applyAlignment="1">
      <alignment horizontal="center" vertical="center"/>
    </xf>
    <xf numFmtId="0" fontId="49" fillId="0" borderId="18" xfId="0" applyFont="1" applyBorder="1" applyAlignment="1">
      <alignment horizontal="center" vertical="center" wrapText="1"/>
    </xf>
    <xf numFmtId="0" fontId="0" fillId="0" borderId="18" xfId="0" applyBorder="1"/>
    <xf numFmtId="0" fontId="50" fillId="0" borderId="0" xfId="0" applyFont="1" applyBorder="1" applyAlignment="1">
      <alignment horizontal="center" vertical="center" wrapText="1"/>
    </xf>
    <xf numFmtId="0" fontId="51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52" fillId="0" borderId="18" xfId="0" applyFont="1" applyBorder="1" applyAlignment="1">
      <alignment horizontal="center" vertical="center"/>
    </xf>
    <xf numFmtId="0" fontId="51" fillId="0" borderId="18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165" fontId="52" fillId="0" borderId="18" xfId="0" applyNumberFormat="1" applyFont="1" applyBorder="1" applyAlignment="1">
      <alignment horizontal="center" vertical="center"/>
    </xf>
    <xf numFmtId="165" fontId="52" fillId="0" borderId="18" xfId="0" applyNumberFormat="1" applyFont="1" applyBorder="1" applyAlignment="1">
      <alignment horizontal="center" vertical="center" wrapText="1"/>
    </xf>
    <xf numFmtId="2" fontId="51" fillId="0" borderId="18" xfId="0" applyNumberFormat="1" applyFont="1" applyBorder="1" applyAlignment="1">
      <alignment horizontal="center" vertical="center" wrapText="1"/>
    </xf>
    <xf numFmtId="49" fontId="0" fillId="0" borderId="0" xfId="0" applyNumberFormat="1" applyBorder="1"/>
    <xf numFmtId="0" fontId="0" fillId="0" borderId="0" xfId="0" applyBorder="1" applyAlignment="1">
      <alignment horizontal="center" vertical="center"/>
    </xf>
    <xf numFmtId="49" fontId="0" fillId="0" borderId="18" xfId="0" applyNumberFormat="1" applyBorder="1" applyAlignment="1">
      <alignment wrapText="1"/>
    </xf>
    <xf numFmtId="49" fontId="0" fillId="0" borderId="18" xfId="0" applyNumberFormat="1" applyBorder="1" applyAlignment="1">
      <alignment horizontal="center" vertical="center" wrapText="1"/>
    </xf>
    <xf numFmtId="0" fontId="53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wrapText="1"/>
    </xf>
    <xf numFmtId="0" fontId="0" fillId="0" borderId="18" xfId="0" applyBorder="1" applyAlignment="1">
      <alignment wrapText="1"/>
    </xf>
    <xf numFmtId="0" fontId="54" fillId="0" borderId="18" xfId="0" applyFont="1" applyBorder="1" applyAlignment="1">
      <alignment horizontal="center" vertical="center" wrapText="1"/>
    </xf>
    <xf numFmtId="0" fontId="49" fillId="0" borderId="18" xfId="0" applyFont="1" applyBorder="1" applyAlignment="1">
      <alignment vertical="center" wrapText="1"/>
    </xf>
    <xf numFmtId="0" fontId="12" fillId="0" borderId="18" xfId="0" applyFont="1" applyBorder="1" applyAlignment="1">
      <alignment horizontal="center" vertical="center" wrapText="1"/>
    </xf>
    <xf numFmtId="0" fontId="55" fillId="0" borderId="18" xfId="1" applyNumberFormat="1" applyFont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 vertical="center" wrapText="1"/>
    </xf>
    <xf numFmtId="0" fontId="0" fillId="0" borderId="17" xfId="0" applyNumberFormat="1" applyBorder="1" applyAlignment="1">
      <alignment horizontal="center" vertical="center" wrapText="1"/>
    </xf>
    <xf numFmtId="9" fontId="0" fillId="0" borderId="18" xfId="0" applyNumberFormat="1" applyBorder="1" applyAlignment="1">
      <alignment horizontal="center" vertical="center" wrapText="1"/>
    </xf>
    <xf numFmtId="165" fontId="0" fillId="0" borderId="18" xfId="0" applyNumberForma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0" fillId="0" borderId="27" xfId="0" applyBorder="1" applyAlignment="1">
      <alignment wrapText="1"/>
    </xf>
    <xf numFmtId="0" fontId="56" fillId="0" borderId="18" xfId="0" applyFont="1" applyBorder="1" applyAlignment="1">
      <alignment horizontal="center" vertical="center" wrapText="1"/>
    </xf>
    <xf numFmtId="49" fontId="0" fillId="0" borderId="56" xfId="0" applyNumberFormat="1" applyBorder="1" applyAlignment="1">
      <alignment horizontal="center" vertical="center" wrapText="1"/>
    </xf>
    <xf numFmtId="0" fontId="49" fillId="0" borderId="56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6" xfId="0" applyBorder="1" applyAlignment="1">
      <alignment wrapText="1"/>
    </xf>
    <xf numFmtId="0" fontId="0" fillId="0" borderId="56" xfId="0" applyBorder="1"/>
    <xf numFmtId="0" fontId="0" fillId="0" borderId="5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1" fillId="0" borderId="71" xfId="0" applyFont="1" applyBorder="1" applyAlignment="1">
      <alignment horizontal="center" vertical="center" wrapText="1"/>
    </xf>
    <xf numFmtId="0" fontId="51" fillId="0" borderId="41" xfId="0" applyFont="1" applyBorder="1" applyAlignment="1">
      <alignment horizontal="center" vertical="center" wrapText="1"/>
    </xf>
    <xf numFmtId="0" fontId="0" fillId="0" borderId="41" xfId="0" applyBorder="1" applyAlignment="1">
      <alignment wrapText="1"/>
    </xf>
    <xf numFmtId="0" fontId="0" fillId="0" borderId="22" xfId="0" applyBorder="1" applyAlignment="1">
      <alignment wrapText="1"/>
    </xf>
    <xf numFmtId="0" fontId="50" fillId="0" borderId="71" xfId="0" applyFont="1" applyBorder="1" applyAlignment="1">
      <alignment horizontal="center" vertical="center" wrapText="1"/>
    </xf>
    <xf numFmtId="0" fontId="53" fillId="0" borderId="7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7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51" fillId="0" borderId="22" xfId="0" applyFont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20" xfId="0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textRotation="90" wrapText="1"/>
    </xf>
    <xf numFmtId="0" fontId="37" fillId="0" borderId="1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7" fillId="0" borderId="20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7" fillId="0" borderId="3" xfId="0" applyFont="1" applyBorder="1" applyAlignment="1">
      <alignment horizontal="center" wrapText="1"/>
    </xf>
    <xf numFmtId="0" fontId="37" fillId="0" borderId="5" xfId="0" applyFont="1" applyBorder="1" applyAlignment="1">
      <alignment horizont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top" wrapText="1"/>
    </xf>
    <xf numFmtId="0" fontId="35" fillId="0" borderId="0" xfId="0" applyFont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wrapText="1"/>
    </xf>
    <xf numFmtId="49" fontId="9" fillId="0" borderId="4" xfId="0" applyNumberFormat="1" applyFont="1" applyBorder="1" applyAlignment="1">
      <alignment horizontal="center" wrapText="1"/>
    </xf>
    <xf numFmtId="49" fontId="9" fillId="0" borderId="5" xfId="0" applyNumberFormat="1" applyFont="1" applyBorder="1" applyAlignment="1">
      <alignment horizontal="center" wrapText="1"/>
    </xf>
    <xf numFmtId="49" fontId="10" fillId="0" borderId="3" xfId="0" applyNumberFormat="1" applyFont="1" applyBorder="1" applyAlignment="1">
      <alignment horizontal="center" wrapText="1"/>
    </xf>
    <xf numFmtId="49" fontId="10" fillId="0" borderId="4" xfId="0" applyNumberFormat="1" applyFont="1" applyBorder="1" applyAlignment="1">
      <alignment horizontal="center" wrapText="1"/>
    </xf>
    <xf numFmtId="49" fontId="10" fillId="0" borderId="5" xfId="0" applyNumberFormat="1" applyFont="1" applyBorder="1" applyAlignment="1">
      <alignment horizontal="center" wrapText="1"/>
    </xf>
    <xf numFmtId="0" fontId="22" fillId="0" borderId="69" xfId="0" applyFont="1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19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5" borderId="20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2" fillId="0" borderId="68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7" fillId="0" borderId="56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16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20" xfId="0" applyBorder="1" applyAlignment="1"/>
    <xf numFmtId="0" fontId="0" fillId="0" borderId="6" xfId="0" applyBorder="1" applyAlignment="1"/>
    <xf numFmtId="0" fontId="0" fillId="0" borderId="15" xfId="0" applyBorder="1" applyAlignment="1">
      <alignment horizontal="center" vertical="center" wrapText="1"/>
    </xf>
    <xf numFmtId="0" fontId="0" fillId="0" borderId="21" xfId="0" applyBorder="1" applyAlignment="1"/>
    <xf numFmtId="0" fontId="0" fillId="0" borderId="25" xfId="0" applyBorder="1" applyAlignment="1"/>
    <xf numFmtId="0" fontId="0" fillId="0" borderId="15" xfId="0" applyBorder="1" applyAlignment="1">
      <alignment textRotation="90" wrapText="1"/>
    </xf>
    <xf numFmtId="0" fontId="0" fillId="0" borderId="25" xfId="0" applyBorder="1" applyAlignment="1">
      <alignment textRotation="90"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15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2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1" xfId="0" applyBorder="1" applyAlignment="1">
      <alignment textRotation="90" wrapText="1"/>
    </xf>
    <xf numFmtId="0" fontId="0" fillId="0" borderId="21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5" xfId="0" applyBorder="1" applyAlignment="1">
      <alignment horizontal="center" vertical="center" textRotation="90" wrapText="1"/>
    </xf>
    <xf numFmtId="0" fontId="17" fillId="0" borderId="2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6" fillId="0" borderId="15" xfId="0" applyFont="1" applyBorder="1" applyAlignment="1">
      <alignment textRotation="90" wrapText="1"/>
    </xf>
    <xf numFmtId="0" fontId="16" fillId="0" borderId="25" xfId="0" applyFont="1" applyBorder="1" applyAlignment="1">
      <alignment textRotation="90" wrapText="1"/>
    </xf>
    <xf numFmtId="0" fontId="16" fillId="0" borderId="2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vertical="center" wrapText="1"/>
    </xf>
    <xf numFmtId="164" fontId="0" fillId="0" borderId="22" xfId="0" applyNumberFormat="1" applyBorder="1" applyAlignment="1">
      <alignment textRotation="90" wrapText="1"/>
    </xf>
    <xf numFmtId="0" fontId="0" fillId="0" borderId="22" xfId="0" applyBorder="1" applyAlignment="1">
      <alignment textRotation="90" wrapText="1"/>
    </xf>
    <xf numFmtId="0" fontId="0" fillId="0" borderId="42" xfId="0" applyBorder="1" applyAlignment="1">
      <alignment textRotation="90" wrapText="1"/>
    </xf>
    <xf numFmtId="0" fontId="0" fillId="0" borderId="16" xfId="0" applyBorder="1" applyAlignment="1">
      <alignment textRotation="90" wrapText="1"/>
    </xf>
    <xf numFmtId="0" fontId="0" fillId="0" borderId="42" xfId="0" applyBorder="1" applyAlignment="1">
      <alignment vertical="center" textRotation="90" wrapText="1"/>
    </xf>
    <xf numFmtId="0" fontId="0" fillId="0" borderId="46" xfId="0" applyBorder="1" applyAlignment="1">
      <alignment vertical="center" textRotation="90" wrapText="1"/>
    </xf>
    <xf numFmtId="0" fontId="16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0" fillId="0" borderId="32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17" fillId="0" borderId="20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17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44" xfId="0" applyBorder="1" applyAlignment="1">
      <alignment wrapText="1"/>
    </xf>
    <xf numFmtId="0" fontId="19" fillId="5" borderId="6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textRotation="90" wrapText="1"/>
    </xf>
    <xf numFmtId="0" fontId="0" fillId="0" borderId="21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/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topLeftCell="C25" workbookViewId="0">
      <selection activeCell="C25" sqref="B20:L25"/>
    </sheetView>
  </sheetViews>
  <sheetFormatPr defaultRowHeight="15"/>
  <cols>
    <col min="1" max="1" width="5.28515625" customWidth="1"/>
    <col min="2" max="2" width="57" customWidth="1"/>
    <col min="3" max="4" width="14.140625" customWidth="1"/>
    <col min="5" max="5" width="10.42578125" customWidth="1"/>
    <col min="6" max="6" width="10.5703125" customWidth="1"/>
    <col min="7" max="7" width="16.28515625" customWidth="1"/>
    <col min="8" max="8" width="15.85546875" customWidth="1"/>
    <col min="9" max="9" width="15.42578125" customWidth="1"/>
    <col min="10" max="10" width="12" customWidth="1"/>
    <col min="11" max="11" width="11.5703125" customWidth="1"/>
    <col min="12" max="12" width="16" customWidth="1"/>
    <col min="257" max="257" width="5.28515625" customWidth="1"/>
    <col min="258" max="258" width="57" customWidth="1"/>
    <col min="259" max="260" width="14.140625" customWidth="1"/>
    <col min="261" max="261" width="10.42578125" customWidth="1"/>
    <col min="262" max="262" width="10.5703125" customWidth="1"/>
    <col min="263" max="263" width="16.28515625" customWidth="1"/>
    <col min="264" max="264" width="15.85546875" customWidth="1"/>
    <col min="265" max="265" width="15.42578125" customWidth="1"/>
    <col min="266" max="266" width="12" customWidth="1"/>
    <col min="267" max="267" width="11.5703125" customWidth="1"/>
    <col min="268" max="268" width="16" customWidth="1"/>
    <col min="513" max="513" width="5.28515625" customWidth="1"/>
    <col min="514" max="514" width="57" customWidth="1"/>
    <col min="515" max="516" width="14.140625" customWidth="1"/>
    <col min="517" max="517" width="10.42578125" customWidth="1"/>
    <col min="518" max="518" width="10.5703125" customWidth="1"/>
    <col min="519" max="519" width="16.28515625" customWidth="1"/>
    <col min="520" max="520" width="15.85546875" customWidth="1"/>
    <col min="521" max="521" width="15.42578125" customWidth="1"/>
    <col min="522" max="522" width="12" customWidth="1"/>
    <col min="523" max="523" width="11.5703125" customWidth="1"/>
    <col min="524" max="524" width="16" customWidth="1"/>
    <col min="769" max="769" width="5.28515625" customWidth="1"/>
    <col min="770" max="770" width="57" customWidth="1"/>
    <col min="771" max="772" width="14.140625" customWidth="1"/>
    <col min="773" max="773" width="10.42578125" customWidth="1"/>
    <col min="774" max="774" width="10.5703125" customWidth="1"/>
    <col min="775" max="775" width="16.28515625" customWidth="1"/>
    <col min="776" max="776" width="15.85546875" customWidth="1"/>
    <col min="777" max="777" width="15.42578125" customWidth="1"/>
    <col min="778" max="778" width="12" customWidth="1"/>
    <col min="779" max="779" width="11.5703125" customWidth="1"/>
    <col min="780" max="780" width="16" customWidth="1"/>
    <col min="1025" max="1025" width="5.28515625" customWidth="1"/>
    <col min="1026" max="1026" width="57" customWidth="1"/>
    <col min="1027" max="1028" width="14.140625" customWidth="1"/>
    <col min="1029" max="1029" width="10.42578125" customWidth="1"/>
    <col min="1030" max="1030" width="10.5703125" customWidth="1"/>
    <col min="1031" max="1031" width="16.28515625" customWidth="1"/>
    <col min="1032" max="1032" width="15.85546875" customWidth="1"/>
    <col min="1033" max="1033" width="15.42578125" customWidth="1"/>
    <col min="1034" max="1034" width="12" customWidth="1"/>
    <col min="1035" max="1035" width="11.5703125" customWidth="1"/>
    <col min="1036" max="1036" width="16" customWidth="1"/>
    <col min="1281" max="1281" width="5.28515625" customWidth="1"/>
    <col min="1282" max="1282" width="57" customWidth="1"/>
    <col min="1283" max="1284" width="14.140625" customWidth="1"/>
    <col min="1285" max="1285" width="10.42578125" customWidth="1"/>
    <col min="1286" max="1286" width="10.5703125" customWidth="1"/>
    <col min="1287" max="1287" width="16.28515625" customWidth="1"/>
    <col min="1288" max="1288" width="15.85546875" customWidth="1"/>
    <col min="1289" max="1289" width="15.42578125" customWidth="1"/>
    <col min="1290" max="1290" width="12" customWidth="1"/>
    <col min="1291" max="1291" width="11.5703125" customWidth="1"/>
    <col min="1292" max="1292" width="16" customWidth="1"/>
    <col min="1537" max="1537" width="5.28515625" customWidth="1"/>
    <col min="1538" max="1538" width="57" customWidth="1"/>
    <col min="1539" max="1540" width="14.140625" customWidth="1"/>
    <col min="1541" max="1541" width="10.42578125" customWidth="1"/>
    <col min="1542" max="1542" width="10.5703125" customWidth="1"/>
    <col min="1543" max="1543" width="16.28515625" customWidth="1"/>
    <col min="1544" max="1544" width="15.85546875" customWidth="1"/>
    <col min="1545" max="1545" width="15.42578125" customWidth="1"/>
    <col min="1546" max="1546" width="12" customWidth="1"/>
    <col min="1547" max="1547" width="11.5703125" customWidth="1"/>
    <col min="1548" max="1548" width="16" customWidth="1"/>
    <col min="1793" max="1793" width="5.28515625" customWidth="1"/>
    <col min="1794" max="1794" width="57" customWidth="1"/>
    <col min="1795" max="1796" width="14.140625" customWidth="1"/>
    <col min="1797" max="1797" width="10.42578125" customWidth="1"/>
    <col min="1798" max="1798" width="10.5703125" customWidth="1"/>
    <col min="1799" max="1799" width="16.28515625" customWidth="1"/>
    <col min="1800" max="1800" width="15.85546875" customWidth="1"/>
    <col min="1801" max="1801" width="15.42578125" customWidth="1"/>
    <col min="1802" max="1802" width="12" customWidth="1"/>
    <col min="1803" max="1803" width="11.5703125" customWidth="1"/>
    <col min="1804" max="1804" width="16" customWidth="1"/>
    <col min="2049" max="2049" width="5.28515625" customWidth="1"/>
    <col min="2050" max="2050" width="57" customWidth="1"/>
    <col min="2051" max="2052" width="14.140625" customWidth="1"/>
    <col min="2053" max="2053" width="10.42578125" customWidth="1"/>
    <col min="2054" max="2054" width="10.5703125" customWidth="1"/>
    <col min="2055" max="2055" width="16.28515625" customWidth="1"/>
    <col min="2056" max="2056" width="15.85546875" customWidth="1"/>
    <col min="2057" max="2057" width="15.42578125" customWidth="1"/>
    <col min="2058" max="2058" width="12" customWidth="1"/>
    <col min="2059" max="2059" width="11.5703125" customWidth="1"/>
    <col min="2060" max="2060" width="16" customWidth="1"/>
    <col min="2305" max="2305" width="5.28515625" customWidth="1"/>
    <col min="2306" max="2306" width="57" customWidth="1"/>
    <col min="2307" max="2308" width="14.140625" customWidth="1"/>
    <col min="2309" max="2309" width="10.42578125" customWidth="1"/>
    <col min="2310" max="2310" width="10.5703125" customWidth="1"/>
    <col min="2311" max="2311" width="16.28515625" customWidth="1"/>
    <col min="2312" max="2312" width="15.85546875" customWidth="1"/>
    <col min="2313" max="2313" width="15.42578125" customWidth="1"/>
    <col min="2314" max="2314" width="12" customWidth="1"/>
    <col min="2315" max="2315" width="11.5703125" customWidth="1"/>
    <col min="2316" max="2316" width="16" customWidth="1"/>
    <col min="2561" max="2561" width="5.28515625" customWidth="1"/>
    <col min="2562" max="2562" width="57" customWidth="1"/>
    <col min="2563" max="2564" width="14.140625" customWidth="1"/>
    <col min="2565" max="2565" width="10.42578125" customWidth="1"/>
    <col min="2566" max="2566" width="10.5703125" customWidth="1"/>
    <col min="2567" max="2567" width="16.28515625" customWidth="1"/>
    <col min="2568" max="2568" width="15.85546875" customWidth="1"/>
    <col min="2569" max="2569" width="15.42578125" customWidth="1"/>
    <col min="2570" max="2570" width="12" customWidth="1"/>
    <col min="2571" max="2571" width="11.5703125" customWidth="1"/>
    <col min="2572" max="2572" width="16" customWidth="1"/>
    <col min="2817" max="2817" width="5.28515625" customWidth="1"/>
    <col min="2818" max="2818" width="57" customWidth="1"/>
    <col min="2819" max="2820" width="14.140625" customWidth="1"/>
    <col min="2821" max="2821" width="10.42578125" customWidth="1"/>
    <col min="2822" max="2822" width="10.5703125" customWidth="1"/>
    <col min="2823" max="2823" width="16.28515625" customWidth="1"/>
    <col min="2824" max="2824" width="15.85546875" customWidth="1"/>
    <col min="2825" max="2825" width="15.42578125" customWidth="1"/>
    <col min="2826" max="2826" width="12" customWidth="1"/>
    <col min="2827" max="2827" width="11.5703125" customWidth="1"/>
    <col min="2828" max="2828" width="16" customWidth="1"/>
    <col min="3073" max="3073" width="5.28515625" customWidth="1"/>
    <col min="3074" max="3074" width="57" customWidth="1"/>
    <col min="3075" max="3076" width="14.140625" customWidth="1"/>
    <col min="3077" max="3077" width="10.42578125" customWidth="1"/>
    <col min="3078" max="3078" width="10.5703125" customWidth="1"/>
    <col min="3079" max="3079" width="16.28515625" customWidth="1"/>
    <col min="3080" max="3080" width="15.85546875" customWidth="1"/>
    <col min="3081" max="3081" width="15.42578125" customWidth="1"/>
    <col min="3082" max="3082" width="12" customWidth="1"/>
    <col min="3083" max="3083" width="11.5703125" customWidth="1"/>
    <col min="3084" max="3084" width="16" customWidth="1"/>
    <col min="3329" max="3329" width="5.28515625" customWidth="1"/>
    <col min="3330" max="3330" width="57" customWidth="1"/>
    <col min="3331" max="3332" width="14.140625" customWidth="1"/>
    <col min="3333" max="3333" width="10.42578125" customWidth="1"/>
    <col min="3334" max="3334" width="10.5703125" customWidth="1"/>
    <col min="3335" max="3335" width="16.28515625" customWidth="1"/>
    <col min="3336" max="3336" width="15.85546875" customWidth="1"/>
    <col min="3337" max="3337" width="15.42578125" customWidth="1"/>
    <col min="3338" max="3338" width="12" customWidth="1"/>
    <col min="3339" max="3339" width="11.5703125" customWidth="1"/>
    <col min="3340" max="3340" width="16" customWidth="1"/>
    <col min="3585" max="3585" width="5.28515625" customWidth="1"/>
    <col min="3586" max="3586" width="57" customWidth="1"/>
    <col min="3587" max="3588" width="14.140625" customWidth="1"/>
    <col min="3589" max="3589" width="10.42578125" customWidth="1"/>
    <col min="3590" max="3590" width="10.5703125" customWidth="1"/>
    <col min="3591" max="3591" width="16.28515625" customWidth="1"/>
    <col min="3592" max="3592" width="15.85546875" customWidth="1"/>
    <col min="3593" max="3593" width="15.42578125" customWidth="1"/>
    <col min="3594" max="3594" width="12" customWidth="1"/>
    <col min="3595" max="3595" width="11.5703125" customWidth="1"/>
    <col min="3596" max="3596" width="16" customWidth="1"/>
    <col min="3841" max="3841" width="5.28515625" customWidth="1"/>
    <col min="3842" max="3842" width="57" customWidth="1"/>
    <col min="3843" max="3844" width="14.140625" customWidth="1"/>
    <col min="3845" max="3845" width="10.42578125" customWidth="1"/>
    <col min="3846" max="3846" width="10.5703125" customWidth="1"/>
    <col min="3847" max="3847" width="16.28515625" customWidth="1"/>
    <col min="3848" max="3848" width="15.85546875" customWidth="1"/>
    <col min="3849" max="3849" width="15.42578125" customWidth="1"/>
    <col min="3850" max="3850" width="12" customWidth="1"/>
    <col min="3851" max="3851" width="11.5703125" customWidth="1"/>
    <col min="3852" max="3852" width="16" customWidth="1"/>
    <col min="4097" max="4097" width="5.28515625" customWidth="1"/>
    <col min="4098" max="4098" width="57" customWidth="1"/>
    <col min="4099" max="4100" width="14.140625" customWidth="1"/>
    <col min="4101" max="4101" width="10.42578125" customWidth="1"/>
    <col min="4102" max="4102" width="10.5703125" customWidth="1"/>
    <col min="4103" max="4103" width="16.28515625" customWidth="1"/>
    <col min="4104" max="4104" width="15.85546875" customWidth="1"/>
    <col min="4105" max="4105" width="15.42578125" customWidth="1"/>
    <col min="4106" max="4106" width="12" customWidth="1"/>
    <col min="4107" max="4107" width="11.5703125" customWidth="1"/>
    <col min="4108" max="4108" width="16" customWidth="1"/>
    <col min="4353" max="4353" width="5.28515625" customWidth="1"/>
    <col min="4354" max="4354" width="57" customWidth="1"/>
    <col min="4355" max="4356" width="14.140625" customWidth="1"/>
    <col min="4357" max="4357" width="10.42578125" customWidth="1"/>
    <col min="4358" max="4358" width="10.5703125" customWidth="1"/>
    <col min="4359" max="4359" width="16.28515625" customWidth="1"/>
    <col min="4360" max="4360" width="15.85546875" customWidth="1"/>
    <col min="4361" max="4361" width="15.42578125" customWidth="1"/>
    <col min="4362" max="4362" width="12" customWidth="1"/>
    <col min="4363" max="4363" width="11.5703125" customWidth="1"/>
    <col min="4364" max="4364" width="16" customWidth="1"/>
    <col min="4609" max="4609" width="5.28515625" customWidth="1"/>
    <col min="4610" max="4610" width="57" customWidth="1"/>
    <col min="4611" max="4612" width="14.140625" customWidth="1"/>
    <col min="4613" max="4613" width="10.42578125" customWidth="1"/>
    <col min="4614" max="4614" width="10.5703125" customWidth="1"/>
    <col min="4615" max="4615" width="16.28515625" customWidth="1"/>
    <col min="4616" max="4616" width="15.85546875" customWidth="1"/>
    <col min="4617" max="4617" width="15.42578125" customWidth="1"/>
    <col min="4618" max="4618" width="12" customWidth="1"/>
    <col min="4619" max="4619" width="11.5703125" customWidth="1"/>
    <col min="4620" max="4620" width="16" customWidth="1"/>
    <col min="4865" max="4865" width="5.28515625" customWidth="1"/>
    <col min="4866" max="4866" width="57" customWidth="1"/>
    <col min="4867" max="4868" width="14.140625" customWidth="1"/>
    <col min="4869" max="4869" width="10.42578125" customWidth="1"/>
    <col min="4870" max="4870" width="10.5703125" customWidth="1"/>
    <col min="4871" max="4871" width="16.28515625" customWidth="1"/>
    <col min="4872" max="4872" width="15.85546875" customWidth="1"/>
    <col min="4873" max="4873" width="15.42578125" customWidth="1"/>
    <col min="4874" max="4874" width="12" customWidth="1"/>
    <col min="4875" max="4875" width="11.5703125" customWidth="1"/>
    <col min="4876" max="4876" width="16" customWidth="1"/>
    <col min="5121" max="5121" width="5.28515625" customWidth="1"/>
    <col min="5122" max="5122" width="57" customWidth="1"/>
    <col min="5123" max="5124" width="14.140625" customWidth="1"/>
    <col min="5125" max="5125" width="10.42578125" customWidth="1"/>
    <col min="5126" max="5126" width="10.5703125" customWidth="1"/>
    <col min="5127" max="5127" width="16.28515625" customWidth="1"/>
    <col min="5128" max="5128" width="15.85546875" customWidth="1"/>
    <col min="5129" max="5129" width="15.42578125" customWidth="1"/>
    <col min="5130" max="5130" width="12" customWidth="1"/>
    <col min="5131" max="5131" width="11.5703125" customWidth="1"/>
    <col min="5132" max="5132" width="16" customWidth="1"/>
    <col min="5377" max="5377" width="5.28515625" customWidth="1"/>
    <col min="5378" max="5378" width="57" customWidth="1"/>
    <col min="5379" max="5380" width="14.140625" customWidth="1"/>
    <col min="5381" max="5381" width="10.42578125" customWidth="1"/>
    <col min="5382" max="5382" width="10.5703125" customWidth="1"/>
    <col min="5383" max="5383" width="16.28515625" customWidth="1"/>
    <col min="5384" max="5384" width="15.85546875" customWidth="1"/>
    <col min="5385" max="5385" width="15.42578125" customWidth="1"/>
    <col min="5386" max="5386" width="12" customWidth="1"/>
    <col min="5387" max="5387" width="11.5703125" customWidth="1"/>
    <col min="5388" max="5388" width="16" customWidth="1"/>
    <col min="5633" max="5633" width="5.28515625" customWidth="1"/>
    <col min="5634" max="5634" width="57" customWidth="1"/>
    <col min="5635" max="5636" width="14.140625" customWidth="1"/>
    <col min="5637" max="5637" width="10.42578125" customWidth="1"/>
    <col min="5638" max="5638" width="10.5703125" customWidth="1"/>
    <col min="5639" max="5639" width="16.28515625" customWidth="1"/>
    <col min="5640" max="5640" width="15.85546875" customWidth="1"/>
    <col min="5641" max="5641" width="15.42578125" customWidth="1"/>
    <col min="5642" max="5642" width="12" customWidth="1"/>
    <col min="5643" max="5643" width="11.5703125" customWidth="1"/>
    <col min="5644" max="5644" width="16" customWidth="1"/>
    <col min="5889" max="5889" width="5.28515625" customWidth="1"/>
    <col min="5890" max="5890" width="57" customWidth="1"/>
    <col min="5891" max="5892" width="14.140625" customWidth="1"/>
    <col min="5893" max="5893" width="10.42578125" customWidth="1"/>
    <col min="5894" max="5894" width="10.5703125" customWidth="1"/>
    <col min="5895" max="5895" width="16.28515625" customWidth="1"/>
    <col min="5896" max="5896" width="15.85546875" customWidth="1"/>
    <col min="5897" max="5897" width="15.42578125" customWidth="1"/>
    <col min="5898" max="5898" width="12" customWidth="1"/>
    <col min="5899" max="5899" width="11.5703125" customWidth="1"/>
    <col min="5900" max="5900" width="16" customWidth="1"/>
    <col min="6145" max="6145" width="5.28515625" customWidth="1"/>
    <col min="6146" max="6146" width="57" customWidth="1"/>
    <col min="6147" max="6148" width="14.140625" customWidth="1"/>
    <col min="6149" max="6149" width="10.42578125" customWidth="1"/>
    <col min="6150" max="6150" width="10.5703125" customWidth="1"/>
    <col min="6151" max="6151" width="16.28515625" customWidth="1"/>
    <col min="6152" max="6152" width="15.85546875" customWidth="1"/>
    <col min="6153" max="6153" width="15.42578125" customWidth="1"/>
    <col min="6154" max="6154" width="12" customWidth="1"/>
    <col min="6155" max="6155" width="11.5703125" customWidth="1"/>
    <col min="6156" max="6156" width="16" customWidth="1"/>
    <col min="6401" max="6401" width="5.28515625" customWidth="1"/>
    <col min="6402" max="6402" width="57" customWidth="1"/>
    <col min="6403" max="6404" width="14.140625" customWidth="1"/>
    <col min="6405" max="6405" width="10.42578125" customWidth="1"/>
    <col min="6406" max="6406" width="10.5703125" customWidth="1"/>
    <col min="6407" max="6407" width="16.28515625" customWidth="1"/>
    <col min="6408" max="6408" width="15.85546875" customWidth="1"/>
    <col min="6409" max="6409" width="15.42578125" customWidth="1"/>
    <col min="6410" max="6410" width="12" customWidth="1"/>
    <col min="6411" max="6411" width="11.5703125" customWidth="1"/>
    <col min="6412" max="6412" width="16" customWidth="1"/>
    <col min="6657" max="6657" width="5.28515625" customWidth="1"/>
    <col min="6658" max="6658" width="57" customWidth="1"/>
    <col min="6659" max="6660" width="14.140625" customWidth="1"/>
    <col min="6661" max="6661" width="10.42578125" customWidth="1"/>
    <col min="6662" max="6662" width="10.5703125" customWidth="1"/>
    <col min="6663" max="6663" width="16.28515625" customWidth="1"/>
    <col min="6664" max="6664" width="15.85546875" customWidth="1"/>
    <col min="6665" max="6665" width="15.42578125" customWidth="1"/>
    <col min="6666" max="6666" width="12" customWidth="1"/>
    <col min="6667" max="6667" width="11.5703125" customWidth="1"/>
    <col min="6668" max="6668" width="16" customWidth="1"/>
    <col min="6913" max="6913" width="5.28515625" customWidth="1"/>
    <col min="6914" max="6914" width="57" customWidth="1"/>
    <col min="6915" max="6916" width="14.140625" customWidth="1"/>
    <col min="6917" max="6917" width="10.42578125" customWidth="1"/>
    <col min="6918" max="6918" width="10.5703125" customWidth="1"/>
    <col min="6919" max="6919" width="16.28515625" customWidth="1"/>
    <col min="6920" max="6920" width="15.85546875" customWidth="1"/>
    <col min="6921" max="6921" width="15.42578125" customWidth="1"/>
    <col min="6922" max="6922" width="12" customWidth="1"/>
    <col min="6923" max="6923" width="11.5703125" customWidth="1"/>
    <col min="6924" max="6924" width="16" customWidth="1"/>
    <col min="7169" max="7169" width="5.28515625" customWidth="1"/>
    <col min="7170" max="7170" width="57" customWidth="1"/>
    <col min="7171" max="7172" width="14.140625" customWidth="1"/>
    <col min="7173" max="7173" width="10.42578125" customWidth="1"/>
    <col min="7174" max="7174" width="10.5703125" customWidth="1"/>
    <col min="7175" max="7175" width="16.28515625" customWidth="1"/>
    <col min="7176" max="7176" width="15.85546875" customWidth="1"/>
    <col min="7177" max="7177" width="15.42578125" customWidth="1"/>
    <col min="7178" max="7178" width="12" customWidth="1"/>
    <col min="7179" max="7179" width="11.5703125" customWidth="1"/>
    <col min="7180" max="7180" width="16" customWidth="1"/>
    <col min="7425" max="7425" width="5.28515625" customWidth="1"/>
    <col min="7426" max="7426" width="57" customWidth="1"/>
    <col min="7427" max="7428" width="14.140625" customWidth="1"/>
    <col min="7429" max="7429" width="10.42578125" customWidth="1"/>
    <col min="7430" max="7430" width="10.5703125" customWidth="1"/>
    <col min="7431" max="7431" width="16.28515625" customWidth="1"/>
    <col min="7432" max="7432" width="15.85546875" customWidth="1"/>
    <col min="7433" max="7433" width="15.42578125" customWidth="1"/>
    <col min="7434" max="7434" width="12" customWidth="1"/>
    <col min="7435" max="7435" width="11.5703125" customWidth="1"/>
    <col min="7436" max="7436" width="16" customWidth="1"/>
    <col min="7681" max="7681" width="5.28515625" customWidth="1"/>
    <col min="7682" max="7682" width="57" customWidth="1"/>
    <col min="7683" max="7684" width="14.140625" customWidth="1"/>
    <col min="7685" max="7685" width="10.42578125" customWidth="1"/>
    <col min="7686" max="7686" width="10.5703125" customWidth="1"/>
    <col min="7687" max="7687" width="16.28515625" customWidth="1"/>
    <col min="7688" max="7688" width="15.85546875" customWidth="1"/>
    <col min="7689" max="7689" width="15.42578125" customWidth="1"/>
    <col min="7690" max="7690" width="12" customWidth="1"/>
    <col min="7691" max="7691" width="11.5703125" customWidth="1"/>
    <col min="7692" max="7692" width="16" customWidth="1"/>
    <col min="7937" max="7937" width="5.28515625" customWidth="1"/>
    <col min="7938" max="7938" width="57" customWidth="1"/>
    <col min="7939" max="7940" width="14.140625" customWidth="1"/>
    <col min="7941" max="7941" width="10.42578125" customWidth="1"/>
    <col min="7942" max="7942" width="10.5703125" customWidth="1"/>
    <col min="7943" max="7943" width="16.28515625" customWidth="1"/>
    <col min="7944" max="7944" width="15.85546875" customWidth="1"/>
    <col min="7945" max="7945" width="15.42578125" customWidth="1"/>
    <col min="7946" max="7946" width="12" customWidth="1"/>
    <col min="7947" max="7947" width="11.5703125" customWidth="1"/>
    <col min="7948" max="7948" width="16" customWidth="1"/>
    <col min="8193" max="8193" width="5.28515625" customWidth="1"/>
    <col min="8194" max="8194" width="57" customWidth="1"/>
    <col min="8195" max="8196" width="14.140625" customWidth="1"/>
    <col min="8197" max="8197" width="10.42578125" customWidth="1"/>
    <col min="8198" max="8198" width="10.5703125" customWidth="1"/>
    <col min="8199" max="8199" width="16.28515625" customWidth="1"/>
    <col min="8200" max="8200" width="15.85546875" customWidth="1"/>
    <col min="8201" max="8201" width="15.42578125" customWidth="1"/>
    <col min="8202" max="8202" width="12" customWidth="1"/>
    <col min="8203" max="8203" width="11.5703125" customWidth="1"/>
    <col min="8204" max="8204" width="16" customWidth="1"/>
    <col min="8449" max="8449" width="5.28515625" customWidth="1"/>
    <col min="8450" max="8450" width="57" customWidth="1"/>
    <col min="8451" max="8452" width="14.140625" customWidth="1"/>
    <col min="8453" max="8453" width="10.42578125" customWidth="1"/>
    <col min="8454" max="8454" width="10.5703125" customWidth="1"/>
    <col min="8455" max="8455" width="16.28515625" customWidth="1"/>
    <col min="8456" max="8456" width="15.85546875" customWidth="1"/>
    <col min="8457" max="8457" width="15.42578125" customWidth="1"/>
    <col min="8458" max="8458" width="12" customWidth="1"/>
    <col min="8459" max="8459" width="11.5703125" customWidth="1"/>
    <col min="8460" max="8460" width="16" customWidth="1"/>
    <col min="8705" max="8705" width="5.28515625" customWidth="1"/>
    <col min="8706" max="8706" width="57" customWidth="1"/>
    <col min="8707" max="8708" width="14.140625" customWidth="1"/>
    <col min="8709" max="8709" width="10.42578125" customWidth="1"/>
    <col min="8710" max="8710" width="10.5703125" customWidth="1"/>
    <col min="8711" max="8711" width="16.28515625" customWidth="1"/>
    <col min="8712" max="8712" width="15.85546875" customWidth="1"/>
    <col min="8713" max="8713" width="15.42578125" customWidth="1"/>
    <col min="8714" max="8714" width="12" customWidth="1"/>
    <col min="8715" max="8715" width="11.5703125" customWidth="1"/>
    <col min="8716" max="8716" width="16" customWidth="1"/>
    <col min="8961" max="8961" width="5.28515625" customWidth="1"/>
    <col min="8962" max="8962" width="57" customWidth="1"/>
    <col min="8963" max="8964" width="14.140625" customWidth="1"/>
    <col min="8965" max="8965" width="10.42578125" customWidth="1"/>
    <col min="8966" max="8966" width="10.5703125" customWidth="1"/>
    <col min="8967" max="8967" width="16.28515625" customWidth="1"/>
    <col min="8968" max="8968" width="15.85546875" customWidth="1"/>
    <col min="8969" max="8969" width="15.42578125" customWidth="1"/>
    <col min="8970" max="8970" width="12" customWidth="1"/>
    <col min="8971" max="8971" width="11.5703125" customWidth="1"/>
    <col min="8972" max="8972" width="16" customWidth="1"/>
    <col min="9217" max="9217" width="5.28515625" customWidth="1"/>
    <col min="9218" max="9218" width="57" customWidth="1"/>
    <col min="9219" max="9220" width="14.140625" customWidth="1"/>
    <col min="9221" max="9221" width="10.42578125" customWidth="1"/>
    <col min="9222" max="9222" width="10.5703125" customWidth="1"/>
    <col min="9223" max="9223" width="16.28515625" customWidth="1"/>
    <col min="9224" max="9224" width="15.85546875" customWidth="1"/>
    <col min="9225" max="9225" width="15.42578125" customWidth="1"/>
    <col min="9226" max="9226" width="12" customWidth="1"/>
    <col min="9227" max="9227" width="11.5703125" customWidth="1"/>
    <col min="9228" max="9228" width="16" customWidth="1"/>
    <col min="9473" max="9473" width="5.28515625" customWidth="1"/>
    <col min="9474" max="9474" width="57" customWidth="1"/>
    <col min="9475" max="9476" width="14.140625" customWidth="1"/>
    <col min="9477" max="9477" width="10.42578125" customWidth="1"/>
    <col min="9478" max="9478" width="10.5703125" customWidth="1"/>
    <col min="9479" max="9479" width="16.28515625" customWidth="1"/>
    <col min="9480" max="9480" width="15.85546875" customWidth="1"/>
    <col min="9481" max="9481" width="15.42578125" customWidth="1"/>
    <col min="9482" max="9482" width="12" customWidth="1"/>
    <col min="9483" max="9483" width="11.5703125" customWidth="1"/>
    <col min="9484" max="9484" width="16" customWidth="1"/>
    <col min="9729" max="9729" width="5.28515625" customWidth="1"/>
    <col min="9730" max="9730" width="57" customWidth="1"/>
    <col min="9731" max="9732" width="14.140625" customWidth="1"/>
    <col min="9733" max="9733" width="10.42578125" customWidth="1"/>
    <col min="9734" max="9734" width="10.5703125" customWidth="1"/>
    <col min="9735" max="9735" width="16.28515625" customWidth="1"/>
    <col min="9736" max="9736" width="15.85546875" customWidth="1"/>
    <col min="9737" max="9737" width="15.42578125" customWidth="1"/>
    <col min="9738" max="9738" width="12" customWidth="1"/>
    <col min="9739" max="9739" width="11.5703125" customWidth="1"/>
    <col min="9740" max="9740" width="16" customWidth="1"/>
    <col min="9985" max="9985" width="5.28515625" customWidth="1"/>
    <col min="9986" max="9986" width="57" customWidth="1"/>
    <col min="9987" max="9988" width="14.140625" customWidth="1"/>
    <col min="9989" max="9989" width="10.42578125" customWidth="1"/>
    <col min="9990" max="9990" width="10.5703125" customWidth="1"/>
    <col min="9991" max="9991" width="16.28515625" customWidth="1"/>
    <col min="9992" max="9992" width="15.85546875" customWidth="1"/>
    <col min="9993" max="9993" width="15.42578125" customWidth="1"/>
    <col min="9994" max="9994" width="12" customWidth="1"/>
    <col min="9995" max="9995" width="11.5703125" customWidth="1"/>
    <col min="9996" max="9996" width="16" customWidth="1"/>
    <col min="10241" max="10241" width="5.28515625" customWidth="1"/>
    <col min="10242" max="10242" width="57" customWidth="1"/>
    <col min="10243" max="10244" width="14.140625" customWidth="1"/>
    <col min="10245" max="10245" width="10.42578125" customWidth="1"/>
    <col min="10246" max="10246" width="10.5703125" customWidth="1"/>
    <col min="10247" max="10247" width="16.28515625" customWidth="1"/>
    <col min="10248" max="10248" width="15.85546875" customWidth="1"/>
    <col min="10249" max="10249" width="15.42578125" customWidth="1"/>
    <col min="10250" max="10250" width="12" customWidth="1"/>
    <col min="10251" max="10251" width="11.5703125" customWidth="1"/>
    <col min="10252" max="10252" width="16" customWidth="1"/>
    <col min="10497" max="10497" width="5.28515625" customWidth="1"/>
    <col min="10498" max="10498" width="57" customWidth="1"/>
    <col min="10499" max="10500" width="14.140625" customWidth="1"/>
    <col min="10501" max="10501" width="10.42578125" customWidth="1"/>
    <col min="10502" max="10502" width="10.5703125" customWidth="1"/>
    <col min="10503" max="10503" width="16.28515625" customWidth="1"/>
    <col min="10504" max="10504" width="15.85546875" customWidth="1"/>
    <col min="10505" max="10505" width="15.42578125" customWidth="1"/>
    <col min="10506" max="10506" width="12" customWidth="1"/>
    <col min="10507" max="10507" width="11.5703125" customWidth="1"/>
    <col min="10508" max="10508" width="16" customWidth="1"/>
    <col min="10753" max="10753" width="5.28515625" customWidth="1"/>
    <col min="10754" max="10754" width="57" customWidth="1"/>
    <col min="10755" max="10756" width="14.140625" customWidth="1"/>
    <col min="10757" max="10757" width="10.42578125" customWidth="1"/>
    <col min="10758" max="10758" width="10.5703125" customWidth="1"/>
    <col min="10759" max="10759" width="16.28515625" customWidth="1"/>
    <col min="10760" max="10760" width="15.85546875" customWidth="1"/>
    <col min="10761" max="10761" width="15.42578125" customWidth="1"/>
    <col min="10762" max="10762" width="12" customWidth="1"/>
    <col min="10763" max="10763" width="11.5703125" customWidth="1"/>
    <col min="10764" max="10764" width="16" customWidth="1"/>
    <col min="11009" max="11009" width="5.28515625" customWidth="1"/>
    <col min="11010" max="11010" width="57" customWidth="1"/>
    <col min="11011" max="11012" width="14.140625" customWidth="1"/>
    <col min="11013" max="11013" width="10.42578125" customWidth="1"/>
    <col min="11014" max="11014" width="10.5703125" customWidth="1"/>
    <col min="11015" max="11015" width="16.28515625" customWidth="1"/>
    <col min="11016" max="11016" width="15.85546875" customWidth="1"/>
    <col min="11017" max="11017" width="15.42578125" customWidth="1"/>
    <col min="11018" max="11018" width="12" customWidth="1"/>
    <col min="11019" max="11019" width="11.5703125" customWidth="1"/>
    <col min="11020" max="11020" width="16" customWidth="1"/>
    <col min="11265" max="11265" width="5.28515625" customWidth="1"/>
    <col min="11266" max="11266" width="57" customWidth="1"/>
    <col min="11267" max="11268" width="14.140625" customWidth="1"/>
    <col min="11269" max="11269" width="10.42578125" customWidth="1"/>
    <col min="11270" max="11270" width="10.5703125" customWidth="1"/>
    <col min="11271" max="11271" width="16.28515625" customWidth="1"/>
    <col min="11272" max="11272" width="15.85546875" customWidth="1"/>
    <col min="11273" max="11273" width="15.42578125" customWidth="1"/>
    <col min="11274" max="11274" width="12" customWidth="1"/>
    <col min="11275" max="11275" width="11.5703125" customWidth="1"/>
    <col min="11276" max="11276" width="16" customWidth="1"/>
    <col min="11521" max="11521" width="5.28515625" customWidth="1"/>
    <col min="11522" max="11522" width="57" customWidth="1"/>
    <col min="11523" max="11524" width="14.140625" customWidth="1"/>
    <col min="11525" max="11525" width="10.42578125" customWidth="1"/>
    <col min="11526" max="11526" width="10.5703125" customWidth="1"/>
    <col min="11527" max="11527" width="16.28515625" customWidth="1"/>
    <col min="11528" max="11528" width="15.85546875" customWidth="1"/>
    <col min="11529" max="11529" width="15.42578125" customWidth="1"/>
    <col min="11530" max="11530" width="12" customWidth="1"/>
    <col min="11531" max="11531" width="11.5703125" customWidth="1"/>
    <col min="11532" max="11532" width="16" customWidth="1"/>
    <col min="11777" max="11777" width="5.28515625" customWidth="1"/>
    <col min="11778" max="11778" width="57" customWidth="1"/>
    <col min="11779" max="11780" width="14.140625" customWidth="1"/>
    <col min="11781" max="11781" width="10.42578125" customWidth="1"/>
    <col min="11782" max="11782" width="10.5703125" customWidth="1"/>
    <col min="11783" max="11783" width="16.28515625" customWidth="1"/>
    <col min="11784" max="11784" width="15.85546875" customWidth="1"/>
    <col min="11785" max="11785" width="15.42578125" customWidth="1"/>
    <col min="11786" max="11786" width="12" customWidth="1"/>
    <col min="11787" max="11787" width="11.5703125" customWidth="1"/>
    <col min="11788" max="11788" width="16" customWidth="1"/>
    <col min="12033" max="12033" width="5.28515625" customWidth="1"/>
    <col min="12034" max="12034" width="57" customWidth="1"/>
    <col min="12035" max="12036" width="14.140625" customWidth="1"/>
    <col min="12037" max="12037" width="10.42578125" customWidth="1"/>
    <col min="12038" max="12038" width="10.5703125" customWidth="1"/>
    <col min="12039" max="12039" width="16.28515625" customWidth="1"/>
    <col min="12040" max="12040" width="15.85546875" customWidth="1"/>
    <col min="12041" max="12041" width="15.42578125" customWidth="1"/>
    <col min="12042" max="12042" width="12" customWidth="1"/>
    <col min="12043" max="12043" width="11.5703125" customWidth="1"/>
    <col min="12044" max="12044" width="16" customWidth="1"/>
    <col min="12289" max="12289" width="5.28515625" customWidth="1"/>
    <col min="12290" max="12290" width="57" customWidth="1"/>
    <col min="12291" max="12292" width="14.140625" customWidth="1"/>
    <col min="12293" max="12293" width="10.42578125" customWidth="1"/>
    <col min="12294" max="12294" width="10.5703125" customWidth="1"/>
    <col min="12295" max="12295" width="16.28515625" customWidth="1"/>
    <col min="12296" max="12296" width="15.85546875" customWidth="1"/>
    <col min="12297" max="12297" width="15.42578125" customWidth="1"/>
    <col min="12298" max="12298" width="12" customWidth="1"/>
    <col min="12299" max="12299" width="11.5703125" customWidth="1"/>
    <col min="12300" max="12300" width="16" customWidth="1"/>
    <col min="12545" max="12545" width="5.28515625" customWidth="1"/>
    <col min="12546" max="12546" width="57" customWidth="1"/>
    <col min="12547" max="12548" width="14.140625" customWidth="1"/>
    <col min="12549" max="12549" width="10.42578125" customWidth="1"/>
    <col min="12550" max="12550" width="10.5703125" customWidth="1"/>
    <col min="12551" max="12551" width="16.28515625" customWidth="1"/>
    <col min="12552" max="12552" width="15.85546875" customWidth="1"/>
    <col min="12553" max="12553" width="15.42578125" customWidth="1"/>
    <col min="12554" max="12554" width="12" customWidth="1"/>
    <col min="12555" max="12555" width="11.5703125" customWidth="1"/>
    <col min="12556" max="12556" width="16" customWidth="1"/>
    <col min="12801" max="12801" width="5.28515625" customWidth="1"/>
    <col min="12802" max="12802" width="57" customWidth="1"/>
    <col min="12803" max="12804" width="14.140625" customWidth="1"/>
    <col min="12805" max="12805" width="10.42578125" customWidth="1"/>
    <col min="12806" max="12806" width="10.5703125" customWidth="1"/>
    <col min="12807" max="12807" width="16.28515625" customWidth="1"/>
    <col min="12808" max="12808" width="15.85546875" customWidth="1"/>
    <col min="12809" max="12809" width="15.42578125" customWidth="1"/>
    <col min="12810" max="12810" width="12" customWidth="1"/>
    <col min="12811" max="12811" width="11.5703125" customWidth="1"/>
    <col min="12812" max="12812" width="16" customWidth="1"/>
    <col min="13057" max="13057" width="5.28515625" customWidth="1"/>
    <col min="13058" max="13058" width="57" customWidth="1"/>
    <col min="13059" max="13060" width="14.140625" customWidth="1"/>
    <col min="13061" max="13061" width="10.42578125" customWidth="1"/>
    <col min="13062" max="13062" width="10.5703125" customWidth="1"/>
    <col min="13063" max="13063" width="16.28515625" customWidth="1"/>
    <col min="13064" max="13064" width="15.85546875" customWidth="1"/>
    <col min="13065" max="13065" width="15.42578125" customWidth="1"/>
    <col min="13066" max="13066" width="12" customWidth="1"/>
    <col min="13067" max="13067" width="11.5703125" customWidth="1"/>
    <col min="13068" max="13068" width="16" customWidth="1"/>
    <col min="13313" max="13313" width="5.28515625" customWidth="1"/>
    <col min="13314" max="13314" width="57" customWidth="1"/>
    <col min="13315" max="13316" width="14.140625" customWidth="1"/>
    <col min="13317" max="13317" width="10.42578125" customWidth="1"/>
    <col min="13318" max="13318" width="10.5703125" customWidth="1"/>
    <col min="13319" max="13319" width="16.28515625" customWidth="1"/>
    <col min="13320" max="13320" width="15.85546875" customWidth="1"/>
    <col min="13321" max="13321" width="15.42578125" customWidth="1"/>
    <col min="13322" max="13322" width="12" customWidth="1"/>
    <col min="13323" max="13323" width="11.5703125" customWidth="1"/>
    <col min="13324" max="13324" width="16" customWidth="1"/>
    <col min="13569" max="13569" width="5.28515625" customWidth="1"/>
    <col min="13570" max="13570" width="57" customWidth="1"/>
    <col min="13571" max="13572" width="14.140625" customWidth="1"/>
    <col min="13573" max="13573" width="10.42578125" customWidth="1"/>
    <col min="13574" max="13574" width="10.5703125" customWidth="1"/>
    <col min="13575" max="13575" width="16.28515625" customWidth="1"/>
    <col min="13576" max="13576" width="15.85546875" customWidth="1"/>
    <col min="13577" max="13577" width="15.42578125" customWidth="1"/>
    <col min="13578" max="13578" width="12" customWidth="1"/>
    <col min="13579" max="13579" width="11.5703125" customWidth="1"/>
    <col min="13580" max="13580" width="16" customWidth="1"/>
    <col min="13825" max="13825" width="5.28515625" customWidth="1"/>
    <col min="13826" max="13826" width="57" customWidth="1"/>
    <col min="13827" max="13828" width="14.140625" customWidth="1"/>
    <col min="13829" max="13829" width="10.42578125" customWidth="1"/>
    <col min="13830" max="13830" width="10.5703125" customWidth="1"/>
    <col min="13831" max="13831" width="16.28515625" customWidth="1"/>
    <col min="13832" max="13832" width="15.85546875" customWidth="1"/>
    <col min="13833" max="13833" width="15.42578125" customWidth="1"/>
    <col min="13834" max="13834" width="12" customWidth="1"/>
    <col min="13835" max="13835" width="11.5703125" customWidth="1"/>
    <col min="13836" max="13836" width="16" customWidth="1"/>
    <col min="14081" max="14081" width="5.28515625" customWidth="1"/>
    <col min="14082" max="14082" width="57" customWidth="1"/>
    <col min="14083" max="14084" width="14.140625" customWidth="1"/>
    <col min="14085" max="14085" width="10.42578125" customWidth="1"/>
    <col min="14086" max="14086" width="10.5703125" customWidth="1"/>
    <col min="14087" max="14087" width="16.28515625" customWidth="1"/>
    <col min="14088" max="14088" width="15.85546875" customWidth="1"/>
    <col min="14089" max="14089" width="15.42578125" customWidth="1"/>
    <col min="14090" max="14090" width="12" customWidth="1"/>
    <col min="14091" max="14091" width="11.5703125" customWidth="1"/>
    <col min="14092" max="14092" width="16" customWidth="1"/>
    <col min="14337" max="14337" width="5.28515625" customWidth="1"/>
    <col min="14338" max="14338" width="57" customWidth="1"/>
    <col min="14339" max="14340" width="14.140625" customWidth="1"/>
    <col min="14341" max="14341" width="10.42578125" customWidth="1"/>
    <col min="14342" max="14342" width="10.5703125" customWidth="1"/>
    <col min="14343" max="14343" width="16.28515625" customWidth="1"/>
    <col min="14344" max="14344" width="15.85546875" customWidth="1"/>
    <col min="14345" max="14345" width="15.42578125" customWidth="1"/>
    <col min="14346" max="14346" width="12" customWidth="1"/>
    <col min="14347" max="14347" width="11.5703125" customWidth="1"/>
    <col min="14348" max="14348" width="16" customWidth="1"/>
    <col min="14593" max="14593" width="5.28515625" customWidth="1"/>
    <col min="14594" max="14594" width="57" customWidth="1"/>
    <col min="14595" max="14596" width="14.140625" customWidth="1"/>
    <col min="14597" max="14597" width="10.42578125" customWidth="1"/>
    <col min="14598" max="14598" width="10.5703125" customWidth="1"/>
    <col min="14599" max="14599" width="16.28515625" customWidth="1"/>
    <col min="14600" max="14600" width="15.85546875" customWidth="1"/>
    <col min="14601" max="14601" width="15.42578125" customWidth="1"/>
    <col min="14602" max="14602" width="12" customWidth="1"/>
    <col min="14603" max="14603" width="11.5703125" customWidth="1"/>
    <col min="14604" max="14604" width="16" customWidth="1"/>
    <col min="14849" max="14849" width="5.28515625" customWidth="1"/>
    <col min="14850" max="14850" width="57" customWidth="1"/>
    <col min="14851" max="14852" width="14.140625" customWidth="1"/>
    <col min="14853" max="14853" width="10.42578125" customWidth="1"/>
    <col min="14854" max="14854" width="10.5703125" customWidth="1"/>
    <col min="14855" max="14855" width="16.28515625" customWidth="1"/>
    <col min="14856" max="14856" width="15.85546875" customWidth="1"/>
    <col min="14857" max="14857" width="15.42578125" customWidth="1"/>
    <col min="14858" max="14858" width="12" customWidth="1"/>
    <col min="14859" max="14859" width="11.5703125" customWidth="1"/>
    <col min="14860" max="14860" width="16" customWidth="1"/>
    <col min="15105" max="15105" width="5.28515625" customWidth="1"/>
    <col min="15106" max="15106" width="57" customWidth="1"/>
    <col min="15107" max="15108" width="14.140625" customWidth="1"/>
    <col min="15109" max="15109" width="10.42578125" customWidth="1"/>
    <col min="15110" max="15110" width="10.5703125" customWidth="1"/>
    <col min="15111" max="15111" width="16.28515625" customWidth="1"/>
    <col min="15112" max="15112" width="15.85546875" customWidth="1"/>
    <col min="15113" max="15113" width="15.42578125" customWidth="1"/>
    <col min="15114" max="15114" width="12" customWidth="1"/>
    <col min="15115" max="15115" width="11.5703125" customWidth="1"/>
    <col min="15116" max="15116" width="16" customWidth="1"/>
    <col min="15361" max="15361" width="5.28515625" customWidth="1"/>
    <col min="15362" max="15362" width="57" customWidth="1"/>
    <col min="15363" max="15364" width="14.140625" customWidth="1"/>
    <col min="15365" max="15365" width="10.42578125" customWidth="1"/>
    <col min="15366" max="15366" width="10.5703125" customWidth="1"/>
    <col min="15367" max="15367" width="16.28515625" customWidth="1"/>
    <col min="15368" max="15368" width="15.85546875" customWidth="1"/>
    <col min="15369" max="15369" width="15.42578125" customWidth="1"/>
    <col min="15370" max="15370" width="12" customWidth="1"/>
    <col min="15371" max="15371" width="11.5703125" customWidth="1"/>
    <col min="15372" max="15372" width="16" customWidth="1"/>
    <col min="15617" max="15617" width="5.28515625" customWidth="1"/>
    <col min="15618" max="15618" width="57" customWidth="1"/>
    <col min="15619" max="15620" width="14.140625" customWidth="1"/>
    <col min="15621" max="15621" width="10.42578125" customWidth="1"/>
    <col min="15622" max="15622" width="10.5703125" customWidth="1"/>
    <col min="15623" max="15623" width="16.28515625" customWidth="1"/>
    <col min="15624" max="15624" width="15.85546875" customWidth="1"/>
    <col min="15625" max="15625" width="15.42578125" customWidth="1"/>
    <col min="15626" max="15626" width="12" customWidth="1"/>
    <col min="15627" max="15627" width="11.5703125" customWidth="1"/>
    <col min="15628" max="15628" width="16" customWidth="1"/>
    <col min="15873" max="15873" width="5.28515625" customWidth="1"/>
    <col min="15874" max="15874" width="57" customWidth="1"/>
    <col min="15875" max="15876" width="14.140625" customWidth="1"/>
    <col min="15877" max="15877" width="10.42578125" customWidth="1"/>
    <col min="15878" max="15878" width="10.5703125" customWidth="1"/>
    <col min="15879" max="15879" width="16.28515625" customWidth="1"/>
    <col min="15880" max="15880" width="15.85546875" customWidth="1"/>
    <col min="15881" max="15881" width="15.42578125" customWidth="1"/>
    <col min="15882" max="15882" width="12" customWidth="1"/>
    <col min="15883" max="15883" width="11.5703125" customWidth="1"/>
    <col min="15884" max="15884" width="16" customWidth="1"/>
    <col min="16129" max="16129" width="5.28515625" customWidth="1"/>
    <col min="16130" max="16130" width="57" customWidth="1"/>
    <col min="16131" max="16132" width="14.140625" customWidth="1"/>
    <col min="16133" max="16133" width="10.42578125" customWidth="1"/>
    <col min="16134" max="16134" width="10.5703125" customWidth="1"/>
    <col min="16135" max="16135" width="16.28515625" customWidth="1"/>
    <col min="16136" max="16136" width="15.85546875" customWidth="1"/>
    <col min="16137" max="16137" width="15.42578125" customWidth="1"/>
    <col min="16138" max="16138" width="12" customWidth="1"/>
    <col min="16139" max="16139" width="11.5703125" customWidth="1"/>
    <col min="16140" max="16140" width="16" customWidth="1"/>
  </cols>
  <sheetData>
    <row r="1" spans="1:13" ht="18.75">
      <c r="A1" s="651"/>
      <c r="B1" s="652"/>
      <c r="C1" s="652"/>
      <c r="D1" s="652"/>
      <c r="E1" s="652"/>
      <c r="F1" s="652"/>
      <c r="G1" s="652"/>
      <c r="H1" s="652"/>
      <c r="I1" s="652"/>
      <c r="J1" s="652"/>
      <c r="K1" s="652"/>
      <c r="L1" s="652"/>
    </row>
    <row r="2" spans="1:13" ht="15.75">
      <c r="D2" s="1"/>
      <c r="E2" s="1"/>
      <c r="F2" s="1"/>
      <c r="G2" s="1"/>
      <c r="I2" s="2"/>
      <c r="L2" s="2" t="s">
        <v>262</v>
      </c>
    </row>
    <row r="3" spans="1:13" ht="15.75">
      <c r="D3" s="1"/>
      <c r="E3" s="1"/>
      <c r="F3" s="1"/>
      <c r="G3" s="1"/>
      <c r="I3" s="2"/>
      <c r="J3" s="2"/>
    </row>
    <row r="4" spans="1:13" ht="15.75">
      <c r="D4" s="1"/>
      <c r="E4" s="1"/>
      <c r="F4" s="1"/>
      <c r="G4" s="1"/>
      <c r="I4" s="2"/>
      <c r="J4" s="2"/>
    </row>
    <row r="5" spans="1:13" ht="15.75">
      <c r="D5" s="1"/>
      <c r="E5" s="1"/>
      <c r="F5" s="1"/>
      <c r="G5" s="1"/>
      <c r="I5" s="2"/>
      <c r="J5" s="2"/>
    </row>
    <row r="6" spans="1:13" ht="15.75">
      <c r="D6" s="1"/>
      <c r="E6" s="1"/>
      <c r="F6" s="1"/>
      <c r="G6" s="1"/>
      <c r="I6" s="2"/>
      <c r="J6" s="2"/>
      <c r="K6" s="2"/>
    </row>
    <row r="7" spans="1:13" ht="59.25" customHeight="1">
      <c r="A7" s="696" t="s">
        <v>263</v>
      </c>
      <c r="B7" s="697"/>
      <c r="C7" s="697"/>
      <c r="D7" s="697"/>
      <c r="E7" s="697"/>
      <c r="F7" s="697"/>
      <c r="G7" s="697"/>
      <c r="H7" s="697"/>
      <c r="I7" s="697"/>
      <c r="J7" s="697"/>
      <c r="K7" s="5"/>
      <c r="L7" s="5"/>
      <c r="M7" s="5"/>
    </row>
    <row r="8" spans="1:13">
      <c r="D8" s="1"/>
      <c r="E8" s="1"/>
      <c r="F8" s="1"/>
      <c r="G8" s="1"/>
      <c r="H8" s="6"/>
      <c r="I8" s="6"/>
      <c r="J8" s="6"/>
      <c r="K8" s="6"/>
      <c r="L8" s="6"/>
      <c r="M8" s="6"/>
    </row>
    <row r="9" spans="1:13" ht="18">
      <c r="A9" s="698" t="s">
        <v>2</v>
      </c>
      <c r="B9" s="699"/>
      <c r="C9" s="699"/>
      <c r="D9" s="697"/>
      <c r="F9" s="7" t="s">
        <v>3</v>
      </c>
      <c r="G9" s="1"/>
      <c r="H9" s="8"/>
      <c r="I9" s="9"/>
      <c r="J9" s="8"/>
      <c r="K9" s="8"/>
      <c r="L9" s="8"/>
      <c r="M9" s="8"/>
    </row>
    <row r="10" spans="1:13" ht="18">
      <c r="A10" s="10"/>
      <c r="B10" s="10"/>
      <c r="C10" s="7"/>
      <c r="D10" s="7"/>
      <c r="F10" s="1"/>
      <c r="G10" s="1"/>
      <c r="H10" s="8"/>
      <c r="I10" s="9"/>
      <c r="J10" s="8"/>
      <c r="K10" s="8"/>
      <c r="L10" s="8"/>
      <c r="M10" s="8"/>
    </row>
    <row r="11" spans="1:13" ht="15.75">
      <c r="A11" s="698" t="s">
        <v>4</v>
      </c>
      <c r="B11" s="698"/>
      <c r="C11" s="697"/>
      <c r="D11" s="697"/>
      <c r="F11" s="7" t="s">
        <v>5</v>
      </c>
      <c r="G11" s="1"/>
      <c r="H11" s="8"/>
      <c r="I11" s="8"/>
      <c r="J11" s="12"/>
      <c r="K11" s="8"/>
      <c r="L11" s="8"/>
      <c r="M11" s="8"/>
    </row>
    <row r="13" spans="1:13" ht="84" customHeight="1">
      <c r="A13" s="688" t="s">
        <v>241</v>
      </c>
      <c r="B13" s="688" t="s">
        <v>264</v>
      </c>
      <c r="C13" s="688" t="s">
        <v>265</v>
      </c>
      <c r="D13" s="688" t="s">
        <v>266</v>
      </c>
      <c r="E13" s="700" t="s">
        <v>267</v>
      </c>
      <c r="F13" s="701"/>
      <c r="G13" s="700" t="s">
        <v>268</v>
      </c>
      <c r="H13" s="702"/>
      <c r="I13" s="701"/>
      <c r="J13" s="700" t="s">
        <v>269</v>
      </c>
      <c r="K13" s="701"/>
      <c r="L13" s="688" t="s">
        <v>270</v>
      </c>
    </row>
    <row r="14" spans="1:13" ht="93.75" customHeight="1">
      <c r="A14" s="689"/>
      <c r="B14" s="689"/>
      <c r="C14" s="689"/>
      <c r="D14" s="689"/>
      <c r="E14" s="307" t="s">
        <v>271</v>
      </c>
      <c r="F14" s="307" t="s">
        <v>272</v>
      </c>
      <c r="G14" s="307" t="s">
        <v>273</v>
      </c>
      <c r="H14" s="307" t="s">
        <v>274</v>
      </c>
      <c r="I14" s="307" t="s">
        <v>275</v>
      </c>
      <c r="J14" s="307" t="s">
        <v>276</v>
      </c>
      <c r="K14" s="307" t="s">
        <v>26</v>
      </c>
      <c r="L14" s="689"/>
    </row>
    <row r="15" spans="1:13" ht="15.75" hidden="1">
      <c r="A15" s="307"/>
      <c r="B15" s="690" t="s">
        <v>277</v>
      </c>
      <c r="C15" s="691"/>
      <c r="D15" s="691"/>
      <c r="E15" s="691"/>
      <c r="F15" s="691"/>
      <c r="G15" s="692"/>
      <c r="H15" s="692"/>
      <c r="I15" s="692"/>
      <c r="J15" s="692"/>
      <c r="K15" s="692"/>
      <c r="L15" s="693"/>
    </row>
    <row r="16" spans="1:13" ht="15.75" hidden="1">
      <c r="A16" s="667" t="s">
        <v>278</v>
      </c>
      <c r="B16" s="694"/>
      <c r="C16" s="692"/>
      <c r="D16" s="692"/>
      <c r="E16" s="692"/>
      <c r="F16" s="692"/>
      <c r="G16" s="692"/>
      <c r="H16" s="692"/>
      <c r="I16" s="692"/>
      <c r="J16" s="692"/>
      <c r="K16" s="692"/>
      <c r="L16" s="693"/>
    </row>
    <row r="17" spans="1:12" ht="17.25" hidden="1">
      <c r="A17" s="668"/>
      <c r="B17" s="669"/>
      <c r="C17" s="670"/>
      <c r="D17" s="670"/>
      <c r="E17" s="670"/>
      <c r="F17" s="670"/>
      <c r="G17" s="671"/>
      <c r="H17" s="671"/>
      <c r="I17" s="671"/>
      <c r="J17" s="671"/>
      <c r="K17" s="655"/>
      <c r="L17" s="655"/>
    </row>
    <row r="18" spans="1:12" ht="17.25" hidden="1">
      <c r="A18" s="668"/>
      <c r="B18" s="672"/>
      <c r="C18" s="307"/>
      <c r="D18" s="671"/>
      <c r="E18" s="671"/>
      <c r="F18" s="671"/>
      <c r="G18" s="671"/>
      <c r="H18" s="671"/>
      <c r="I18" s="671"/>
      <c r="J18" s="671"/>
      <c r="K18" s="655"/>
      <c r="L18" s="655"/>
    </row>
    <row r="19" spans="1:12" ht="17.25" hidden="1">
      <c r="A19" s="668"/>
      <c r="B19" s="672"/>
      <c r="C19" s="307"/>
      <c r="D19" s="671"/>
      <c r="E19" s="671"/>
      <c r="F19" s="671"/>
      <c r="G19" s="671"/>
      <c r="H19" s="671"/>
      <c r="I19" s="671"/>
      <c r="J19" s="671"/>
      <c r="K19" s="655"/>
      <c r="L19" s="655"/>
    </row>
    <row r="20" spans="1:12" ht="17.25" hidden="1">
      <c r="A20" s="668"/>
      <c r="B20" s="672"/>
      <c r="C20" s="307"/>
      <c r="D20" s="671"/>
      <c r="E20" s="671"/>
      <c r="F20" s="671"/>
      <c r="G20" s="671"/>
      <c r="H20" s="671"/>
      <c r="I20" s="671"/>
      <c r="J20" s="671"/>
      <c r="K20" s="655"/>
      <c r="L20" s="655"/>
    </row>
    <row r="21" spans="1:12" ht="17.25" hidden="1">
      <c r="A21" s="668"/>
      <c r="B21" s="669"/>
      <c r="C21" s="670"/>
      <c r="D21" s="670"/>
      <c r="E21" s="670"/>
      <c r="F21" s="670"/>
      <c r="G21" s="671"/>
      <c r="H21" s="671"/>
      <c r="I21" s="671"/>
      <c r="J21" s="671"/>
      <c r="K21" s="655"/>
      <c r="L21" s="655"/>
    </row>
    <row r="22" spans="1:12" ht="39" customHeight="1">
      <c r="A22" s="668" t="s">
        <v>278</v>
      </c>
      <c r="B22" s="695" t="s">
        <v>279</v>
      </c>
      <c r="C22" s="692"/>
      <c r="D22" s="692"/>
      <c r="E22" s="692"/>
      <c r="F22" s="692"/>
      <c r="G22" s="692"/>
      <c r="H22" s="692"/>
      <c r="I22" s="692"/>
      <c r="J22" s="692"/>
      <c r="K22" s="692"/>
      <c r="L22" s="693"/>
    </row>
    <row r="23" spans="1:12" ht="409.6" customHeight="1">
      <c r="A23" s="668" t="s">
        <v>280</v>
      </c>
      <c r="B23" s="673" t="s">
        <v>281</v>
      </c>
      <c r="C23" s="674" t="s">
        <v>282</v>
      </c>
      <c r="D23" s="307" t="s">
        <v>283</v>
      </c>
      <c r="E23" s="675">
        <v>3962</v>
      </c>
      <c r="F23" s="676">
        <v>3962</v>
      </c>
      <c r="G23" s="676">
        <v>273108.40299999999</v>
      </c>
      <c r="H23" s="676">
        <v>273147.20649999997</v>
      </c>
      <c r="I23" s="676">
        <v>137198.76963</v>
      </c>
      <c r="J23" s="677">
        <f>ROUND((I23*100/G23),2)</f>
        <v>50.24</v>
      </c>
      <c r="K23" s="677">
        <f>ROUND((I23*100/H23),2)</f>
        <v>50.23</v>
      </c>
      <c r="L23" s="678">
        <v>1</v>
      </c>
    </row>
    <row r="24" spans="1:12" ht="305.25" customHeight="1">
      <c r="A24" s="668" t="s">
        <v>284</v>
      </c>
      <c r="B24" s="673" t="s">
        <v>285</v>
      </c>
      <c r="C24" s="674" t="s">
        <v>282</v>
      </c>
      <c r="D24" s="307" t="s">
        <v>283</v>
      </c>
      <c r="E24" s="676">
        <v>9205</v>
      </c>
      <c r="F24" s="676">
        <v>9205</v>
      </c>
      <c r="G24" s="679">
        <v>427852.27299999999</v>
      </c>
      <c r="H24" s="679">
        <v>435239.10754</v>
      </c>
      <c r="I24" s="679">
        <v>273929.30223999999</v>
      </c>
      <c r="J24" s="677">
        <f>ROUND((I24*100/G24),2)</f>
        <v>64.02</v>
      </c>
      <c r="K24" s="677">
        <f>ROUND((I24*100/H24),2)</f>
        <v>62.94</v>
      </c>
      <c r="L24" s="678">
        <v>1</v>
      </c>
    </row>
    <row r="25" spans="1:12" ht="213" customHeight="1">
      <c r="A25" s="668" t="s">
        <v>286</v>
      </c>
      <c r="B25" s="673" t="s">
        <v>287</v>
      </c>
      <c r="C25" s="674" t="s">
        <v>282</v>
      </c>
      <c r="D25" s="307" t="s">
        <v>283</v>
      </c>
      <c r="E25" s="676">
        <v>2920</v>
      </c>
      <c r="F25" s="676">
        <v>2920</v>
      </c>
      <c r="G25" s="677">
        <v>30391.064999999999</v>
      </c>
      <c r="H25" s="677">
        <v>30753.407660000001</v>
      </c>
      <c r="I25" s="677">
        <v>12732.50027</v>
      </c>
      <c r="J25" s="677">
        <f>ROUND((I25*100/G25),2)</f>
        <v>41.9</v>
      </c>
      <c r="K25" s="677">
        <f>ROUND((I25*100/H25),2)</f>
        <v>41.4</v>
      </c>
      <c r="L25" s="678">
        <v>1</v>
      </c>
    </row>
    <row r="26" spans="1:12" ht="17.25" hidden="1" customHeight="1">
      <c r="A26" s="668"/>
      <c r="B26" s="654"/>
      <c r="C26" s="307"/>
      <c r="D26" s="680"/>
      <c r="E26" s="670"/>
      <c r="F26" s="670"/>
      <c r="G26" s="681"/>
      <c r="H26" s="681"/>
      <c r="I26" s="681"/>
      <c r="J26" s="681"/>
      <c r="K26" s="681"/>
      <c r="L26" s="655"/>
    </row>
    <row r="27" spans="1:12" ht="18" hidden="1" customHeight="1">
      <c r="A27" s="668"/>
      <c r="B27" s="682"/>
      <c r="C27" s="307"/>
      <c r="D27" s="307"/>
      <c r="E27" s="671"/>
      <c r="F27" s="671"/>
      <c r="G27" s="681"/>
      <c r="H27" s="681"/>
      <c r="I27" s="681"/>
      <c r="J27" s="681"/>
      <c r="K27" s="681"/>
      <c r="L27" s="655"/>
    </row>
    <row r="28" spans="1:12" ht="17.25" hidden="1" customHeight="1">
      <c r="A28" s="668"/>
      <c r="B28" s="654"/>
      <c r="C28" s="307"/>
      <c r="D28" s="307"/>
      <c r="E28" s="671"/>
      <c r="F28" s="671"/>
      <c r="G28" s="681"/>
      <c r="H28" s="681"/>
      <c r="I28" s="681"/>
      <c r="J28" s="681"/>
      <c r="K28" s="681"/>
      <c r="L28" s="655"/>
    </row>
    <row r="29" spans="1:12" ht="17.25" hidden="1" customHeight="1">
      <c r="A29" s="683"/>
      <c r="B29" s="684"/>
      <c r="C29" s="685"/>
      <c r="D29" s="685"/>
      <c r="E29" s="686"/>
      <c r="F29" s="686"/>
      <c r="G29" s="681"/>
      <c r="H29" s="681"/>
      <c r="I29" s="681"/>
      <c r="J29" s="681"/>
      <c r="K29" s="681"/>
      <c r="L29" s="687"/>
    </row>
  </sheetData>
  <mergeCells count="14">
    <mergeCell ref="L13:L14"/>
    <mergeCell ref="B15:L15"/>
    <mergeCell ref="B16:L16"/>
    <mergeCell ref="B22:L22"/>
    <mergeCell ref="A7:J7"/>
    <mergeCell ref="A9:D9"/>
    <mergeCell ref="A11:D11"/>
    <mergeCell ref="A13:A14"/>
    <mergeCell ref="B13:B14"/>
    <mergeCell ref="C13:C14"/>
    <mergeCell ref="D13:D14"/>
    <mergeCell ref="E13:F13"/>
    <mergeCell ref="G13:I13"/>
    <mergeCell ref="J13:K13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9"/>
  <sheetViews>
    <sheetView topLeftCell="A18" workbookViewId="0">
      <selection activeCell="A21" sqref="A1:H21"/>
    </sheetView>
  </sheetViews>
  <sheetFormatPr defaultRowHeight="15"/>
  <cols>
    <col min="2" max="2" width="36.85546875" customWidth="1"/>
    <col min="3" max="3" width="27.85546875" customWidth="1"/>
    <col min="4" max="4" width="14.5703125" customWidth="1"/>
    <col min="5" max="5" width="16.42578125" customWidth="1"/>
    <col min="6" max="6" width="19.7109375" customWidth="1"/>
    <col min="7" max="7" width="19.28515625" customWidth="1"/>
    <col min="8" max="8" width="22" customWidth="1"/>
    <col min="258" max="258" width="36.85546875" customWidth="1"/>
    <col min="259" max="259" width="27.85546875" customWidth="1"/>
    <col min="260" max="260" width="14.5703125" customWidth="1"/>
    <col min="261" max="261" width="16.42578125" customWidth="1"/>
    <col min="262" max="262" width="19.7109375" customWidth="1"/>
    <col min="263" max="263" width="19.28515625" customWidth="1"/>
    <col min="264" max="264" width="22" customWidth="1"/>
    <col min="514" max="514" width="36.85546875" customWidth="1"/>
    <col min="515" max="515" width="27.85546875" customWidth="1"/>
    <col min="516" max="516" width="14.5703125" customWidth="1"/>
    <col min="517" max="517" width="16.42578125" customWidth="1"/>
    <col min="518" max="518" width="19.7109375" customWidth="1"/>
    <col min="519" max="519" width="19.28515625" customWidth="1"/>
    <col min="520" max="520" width="22" customWidth="1"/>
    <col min="770" max="770" width="36.85546875" customWidth="1"/>
    <col min="771" max="771" width="27.85546875" customWidth="1"/>
    <col min="772" max="772" width="14.5703125" customWidth="1"/>
    <col min="773" max="773" width="16.42578125" customWidth="1"/>
    <col min="774" max="774" width="19.7109375" customWidth="1"/>
    <col min="775" max="775" width="19.28515625" customWidth="1"/>
    <col min="776" max="776" width="22" customWidth="1"/>
    <col min="1026" max="1026" width="36.85546875" customWidth="1"/>
    <col min="1027" max="1027" width="27.85546875" customWidth="1"/>
    <col min="1028" max="1028" width="14.5703125" customWidth="1"/>
    <col min="1029" max="1029" width="16.42578125" customWidth="1"/>
    <col min="1030" max="1030" width="19.7109375" customWidth="1"/>
    <col min="1031" max="1031" width="19.28515625" customWidth="1"/>
    <col min="1032" max="1032" width="22" customWidth="1"/>
    <col min="1282" max="1282" width="36.85546875" customWidth="1"/>
    <col min="1283" max="1283" width="27.85546875" customWidth="1"/>
    <col min="1284" max="1284" width="14.5703125" customWidth="1"/>
    <col min="1285" max="1285" width="16.42578125" customWidth="1"/>
    <col min="1286" max="1286" width="19.7109375" customWidth="1"/>
    <col min="1287" max="1287" width="19.28515625" customWidth="1"/>
    <col min="1288" max="1288" width="22" customWidth="1"/>
    <col min="1538" max="1538" width="36.85546875" customWidth="1"/>
    <col min="1539" max="1539" width="27.85546875" customWidth="1"/>
    <col min="1540" max="1540" width="14.5703125" customWidth="1"/>
    <col min="1541" max="1541" width="16.42578125" customWidth="1"/>
    <col min="1542" max="1542" width="19.7109375" customWidth="1"/>
    <col min="1543" max="1543" width="19.28515625" customWidth="1"/>
    <col min="1544" max="1544" width="22" customWidth="1"/>
    <col min="1794" max="1794" width="36.85546875" customWidth="1"/>
    <col min="1795" max="1795" width="27.85546875" customWidth="1"/>
    <col min="1796" max="1796" width="14.5703125" customWidth="1"/>
    <col min="1797" max="1797" width="16.42578125" customWidth="1"/>
    <col min="1798" max="1798" width="19.7109375" customWidth="1"/>
    <col min="1799" max="1799" width="19.28515625" customWidth="1"/>
    <col min="1800" max="1800" width="22" customWidth="1"/>
    <col min="2050" max="2050" width="36.85546875" customWidth="1"/>
    <col min="2051" max="2051" width="27.85546875" customWidth="1"/>
    <col min="2052" max="2052" width="14.5703125" customWidth="1"/>
    <col min="2053" max="2053" width="16.42578125" customWidth="1"/>
    <col min="2054" max="2054" width="19.7109375" customWidth="1"/>
    <col min="2055" max="2055" width="19.28515625" customWidth="1"/>
    <col min="2056" max="2056" width="22" customWidth="1"/>
    <col min="2306" max="2306" width="36.85546875" customWidth="1"/>
    <col min="2307" max="2307" width="27.85546875" customWidth="1"/>
    <col min="2308" max="2308" width="14.5703125" customWidth="1"/>
    <col min="2309" max="2309" width="16.42578125" customWidth="1"/>
    <col min="2310" max="2310" width="19.7109375" customWidth="1"/>
    <col min="2311" max="2311" width="19.28515625" customWidth="1"/>
    <col min="2312" max="2312" width="22" customWidth="1"/>
    <col min="2562" max="2562" width="36.85546875" customWidth="1"/>
    <col min="2563" max="2563" width="27.85546875" customWidth="1"/>
    <col min="2564" max="2564" width="14.5703125" customWidth="1"/>
    <col min="2565" max="2565" width="16.42578125" customWidth="1"/>
    <col min="2566" max="2566" width="19.7109375" customWidth="1"/>
    <col min="2567" max="2567" width="19.28515625" customWidth="1"/>
    <col min="2568" max="2568" width="22" customWidth="1"/>
    <col min="2818" max="2818" width="36.85546875" customWidth="1"/>
    <col min="2819" max="2819" width="27.85546875" customWidth="1"/>
    <col min="2820" max="2820" width="14.5703125" customWidth="1"/>
    <col min="2821" max="2821" width="16.42578125" customWidth="1"/>
    <col min="2822" max="2822" width="19.7109375" customWidth="1"/>
    <col min="2823" max="2823" width="19.28515625" customWidth="1"/>
    <col min="2824" max="2824" width="22" customWidth="1"/>
    <col min="3074" max="3074" width="36.85546875" customWidth="1"/>
    <col min="3075" max="3075" width="27.85546875" customWidth="1"/>
    <col min="3076" max="3076" width="14.5703125" customWidth="1"/>
    <col min="3077" max="3077" width="16.42578125" customWidth="1"/>
    <col min="3078" max="3078" width="19.7109375" customWidth="1"/>
    <col min="3079" max="3079" width="19.28515625" customWidth="1"/>
    <col min="3080" max="3080" width="22" customWidth="1"/>
    <col min="3330" max="3330" width="36.85546875" customWidth="1"/>
    <col min="3331" max="3331" width="27.85546875" customWidth="1"/>
    <col min="3332" max="3332" width="14.5703125" customWidth="1"/>
    <col min="3333" max="3333" width="16.42578125" customWidth="1"/>
    <col min="3334" max="3334" width="19.7109375" customWidth="1"/>
    <col min="3335" max="3335" width="19.28515625" customWidth="1"/>
    <col min="3336" max="3336" width="22" customWidth="1"/>
    <col min="3586" max="3586" width="36.85546875" customWidth="1"/>
    <col min="3587" max="3587" width="27.85546875" customWidth="1"/>
    <col min="3588" max="3588" width="14.5703125" customWidth="1"/>
    <col min="3589" max="3589" width="16.42578125" customWidth="1"/>
    <col min="3590" max="3590" width="19.7109375" customWidth="1"/>
    <col min="3591" max="3591" width="19.28515625" customWidth="1"/>
    <col min="3592" max="3592" width="22" customWidth="1"/>
    <col min="3842" max="3842" width="36.85546875" customWidth="1"/>
    <col min="3843" max="3843" width="27.85546875" customWidth="1"/>
    <col min="3844" max="3844" width="14.5703125" customWidth="1"/>
    <col min="3845" max="3845" width="16.42578125" customWidth="1"/>
    <col min="3846" max="3846" width="19.7109375" customWidth="1"/>
    <col min="3847" max="3847" width="19.28515625" customWidth="1"/>
    <col min="3848" max="3848" width="22" customWidth="1"/>
    <col min="4098" max="4098" width="36.85546875" customWidth="1"/>
    <col min="4099" max="4099" width="27.85546875" customWidth="1"/>
    <col min="4100" max="4100" width="14.5703125" customWidth="1"/>
    <col min="4101" max="4101" width="16.42578125" customWidth="1"/>
    <col min="4102" max="4102" width="19.7109375" customWidth="1"/>
    <col min="4103" max="4103" width="19.28515625" customWidth="1"/>
    <col min="4104" max="4104" width="22" customWidth="1"/>
    <col min="4354" max="4354" width="36.85546875" customWidth="1"/>
    <col min="4355" max="4355" width="27.85546875" customWidth="1"/>
    <col min="4356" max="4356" width="14.5703125" customWidth="1"/>
    <col min="4357" max="4357" width="16.42578125" customWidth="1"/>
    <col min="4358" max="4358" width="19.7109375" customWidth="1"/>
    <col min="4359" max="4359" width="19.28515625" customWidth="1"/>
    <col min="4360" max="4360" width="22" customWidth="1"/>
    <col min="4610" max="4610" width="36.85546875" customWidth="1"/>
    <col min="4611" max="4611" width="27.85546875" customWidth="1"/>
    <col min="4612" max="4612" width="14.5703125" customWidth="1"/>
    <col min="4613" max="4613" width="16.42578125" customWidth="1"/>
    <col min="4614" max="4614" width="19.7109375" customWidth="1"/>
    <col min="4615" max="4615" width="19.28515625" customWidth="1"/>
    <col min="4616" max="4616" width="22" customWidth="1"/>
    <col min="4866" max="4866" width="36.85546875" customWidth="1"/>
    <col min="4867" max="4867" width="27.85546875" customWidth="1"/>
    <col min="4868" max="4868" width="14.5703125" customWidth="1"/>
    <col min="4869" max="4869" width="16.42578125" customWidth="1"/>
    <col min="4870" max="4870" width="19.7109375" customWidth="1"/>
    <col min="4871" max="4871" width="19.28515625" customWidth="1"/>
    <col min="4872" max="4872" width="22" customWidth="1"/>
    <col min="5122" max="5122" width="36.85546875" customWidth="1"/>
    <col min="5123" max="5123" width="27.85546875" customWidth="1"/>
    <col min="5124" max="5124" width="14.5703125" customWidth="1"/>
    <col min="5125" max="5125" width="16.42578125" customWidth="1"/>
    <col min="5126" max="5126" width="19.7109375" customWidth="1"/>
    <col min="5127" max="5127" width="19.28515625" customWidth="1"/>
    <col min="5128" max="5128" width="22" customWidth="1"/>
    <col min="5378" max="5378" width="36.85546875" customWidth="1"/>
    <col min="5379" max="5379" width="27.85546875" customWidth="1"/>
    <col min="5380" max="5380" width="14.5703125" customWidth="1"/>
    <col min="5381" max="5381" width="16.42578125" customWidth="1"/>
    <col min="5382" max="5382" width="19.7109375" customWidth="1"/>
    <col min="5383" max="5383" width="19.28515625" customWidth="1"/>
    <col min="5384" max="5384" width="22" customWidth="1"/>
    <col min="5634" max="5634" width="36.85546875" customWidth="1"/>
    <col min="5635" max="5635" width="27.85546875" customWidth="1"/>
    <col min="5636" max="5636" width="14.5703125" customWidth="1"/>
    <col min="5637" max="5637" width="16.42578125" customWidth="1"/>
    <col min="5638" max="5638" width="19.7109375" customWidth="1"/>
    <col min="5639" max="5639" width="19.28515625" customWidth="1"/>
    <col min="5640" max="5640" width="22" customWidth="1"/>
    <col min="5890" max="5890" width="36.85546875" customWidth="1"/>
    <col min="5891" max="5891" width="27.85546875" customWidth="1"/>
    <col min="5892" max="5892" width="14.5703125" customWidth="1"/>
    <col min="5893" max="5893" width="16.42578125" customWidth="1"/>
    <col min="5894" max="5894" width="19.7109375" customWidth="1"/>
    <col min="5895" max="5895" width="19.28515625" customWidth="1"/>
    <col min="5896" max="5896" width="22" customWidth="1"/>
    <col min="6146" max="6146" width="36.85546875" customWidth="1"/>
    <col min="6147" max="6147" width="27.85546875" customWidth="1"/>
    <col min="6148" max="6148" width="14.5703125" customWidth="1"/>
    <col min="6149" max="6149" width="16.42578125" customWidth="1"/>
    <col min="6150" max="6150" width="19.7109375" customWidth="1"/>
    <col min="6151" max="6151" width="19.28515625" customWidth="1"/>
    <col min="6152" max="6152" width="22" customWidth="1"/>
    <col min="6402" max="6402" width="36.85546875" customWidth="1"/>
    <col min="6403" max="6403" width="27.85546875" customWidth="1"/>
    <col min="6404" max="6404" width="14.5703125" customWidth="1"/>
    <col min="6405" max="6405" width="16.42578125" customWidth="1"/>
    <col min="6406" max="6406" width="19.7109375" customWidth="1"/>
    <col min="6407" max="6407" width="19.28515625" customWidth="1"/>
    <col min="6408" max="6408" width="22" customWidth="1"/>
    <col min="6658" max="6658" width="36.85546875" customWidth="1"/>
    <col min="6659" max="6659" width="27.85546875" customWidth="1"/>
    <col min="6660" max="6660" width="14.5703125" customWidth="1"/>
    <col min="6661" max="6661" width="16.42578125" customWidth="1"/>
    <col min="6662" max="6662" width="19.7109375" customWidth="1"/>
    <col min="6663" max="6663" width="19.28515625" customWidth="1"/>
    <col min="6664" max="6664" width="22" customWidth="1"/>
    <col min="6914" max="6914" width="36.85546875" customWidth="1"/>
    <col min="6915" max="6915" width="27.85546875" customWidth="1"/>
    <col min="6916" max="6916" width="14.5703125" customWidth="1"/>
    <col min="6917" max="6917" width="16.42578125" customWidth="1"/>
    <col min="6918" max="6918" width="19.7109375" customWidth="1"/>
    <col min="6919" max="6919" width="19.28515625" customWidth="1"/>
    <col min="6920" max="6920" width="22" customWidth="1"/>
    <col min="7170" max="7170" width="36.85546875" customWidth="1"/>
    <col min="7171" max="7171" width="27.85546875" customWidth="1"/>
    <col min="7172" max="7172" width="14.5703125" customWidth="1"/>
    <col min="7173" max="7173" width="16.42578125" customWidth="1"/>
    <col min="7174" max="7174" width="19.7109375" customWidth="1"/>
    <col min="7175" max="7175" width="19.28515625" customWidth="1"/>
    <col min="7176" max="7176" width="22" customWidth="1"/>
    <col min="7426" max="7426" width="36.85546875" customWidth="1"/>
    <col min="7427" max="7427" width="27.85546875" customWidth="1"/>
    <col min="7428" max="7428" width="14.5703125" customWidth="1"/>
    <col min="7429" max="7429" width="16.42578125" customWidth="1"/>
    <col min="7430" max="7430" width="19.7109375" customWidth="1"/>
    <col min="7431" max="7431" width="19.28515625" customWidth="1"/>
    <col min="7432" max="7432" width="22" customWidth="1"/>
    <col min="7682" max="7682" width="36.85546875" customWidth="1"/>
    <col min="7683" max="7683" width="27.85546875" customWidth="1"/>
    <col min="7684" max="7684" width="14.5703125" customWidth="1"/>
    <col min="7685" max="7685" width="16.42578125" customWidth="1"/>
    <col min="7686" max="7686" width="19.7109375" customWidth="1"/>
    <col min="7687" max="7687" width="19.28515625" customWidth="1"/>
    <col min="7688" max="7688" width="22" customWidth="1"/>
    <col min="7938" max="7938" width="36.85546875" customWidth="1"/>
    <col min="7939" max="7939" width="27.85546875" customWidth="1"/>
    <col min="7940" max="7940" width="14.5703125" customWidth="1"/>
    <col min="7941" max="7941" width="16.42578125" customWidth="1"/>
    <col min="7942" max="7942" width="19.7109375" customWidth="1"/>
    <col min="7943" max="7943" width="19.28515625" customWidth="1"/>
    <col min="7944" max="7944" width="22" customWidth="1"/>
    <col min="8194" max="8194" width="36.85546875" customWidth="1"/>
    <col min="8195" max="8195" width="27.85546875" customWidth="1"/>
    <col min="8196" max="8196" width="14.5703125" customWidth="1"/>
    <col min="8197" max="8197" width="16.42578125" customWidth="1"/>
    <col min="8198" max="8198" width="19.7109375" customWidth="1"/>
    <col min="8199" max="8199" width="19.28515625" customWidth="1"/>
    <col min="8200" max="8200" width="22" customWidth="1"/>
    <col min="8450" max="8450" width="36.85546875" customWidth="1"/>
    <col min="8451" max="8451" width="27.85546875" customWidth="1"/>
    <col min="8452" max="8452" width="14.5703125" customWidth="1"/>
    <col min="8453" max="8453" width="16.42578125" customWidth="1"/>
    <col min="8454" max="8454" width="19.7109375" customWidth="1"/>
    <col min="8455" max="8455" width="19.28515625" customWidth="1"/>
    <col min="8456" max="8456" width="22" customWidth="1"/>
    <col min="8706" max="8706" width="36.85546875" customWidth="1"/>
    <col min="8707" max="8707" width="27.85546875" customWidth="1"/>
    <col min="8708" max="8708" width="14.5703125" customWidth="1"/>
    <col min="8709" max="8709" width="16.42578125" customWidth="1"/>
    <col min="8710" max="8710" width="19.7109375" customWidth="1"/>
    <col min="8711" max="8711" width="19.28515625" customWidth="1"/>
    <col min="8712" max="8712" width="22" customWidth="1"/>
    <col min="8962" max="8962" width="36.85546875" customWidth="1"/>
    <col min="8963" max="8963" width="27.85546875" customWidth="1"/>
    <col min="8964" max="8964" width="14.5703125" customWidth="1"/>
    <col min="8965" max="8965" width="16.42578125" customWidth="1"/>
    <col min="8966" max="8966" width="19.7109375" customWidth="1"/>
    <col min="8967" max="8967" width="19.28515625" customWidth="1"/>
    <col min="8968" max="8968" width="22" customWidth="1"/>
    <col min="9218" max="9218" width="36.85546875" customWidth="1"/>
    <col min="9219" max="9219" width="27.85546875" customWidth="1"/>
    <col min="9220" max="9220" width="14.5703125" customWidth="1"/>
    <col min="9221" max="9221" width="16.42578125" customWidth="1"/>
    <col min="9222" max="9222" width="19.7109375" customWidth="1"/>
    <col min="9223" max="9223" width="19.28515625" customWidth="1"/>
    <col min="9224" max="9224" width="22" customWidth="1"/>
    <col min="9474" max="9474" width="36.85546875" customWidth="1"/>
    <col min="9475" max="9475" width="27.85546875" customWidth="1"/>
    <col min="9476" max="9476" width="14.5703125" customWidth="1"/>
    <col min="9477" max="9477" width="16.42578125" customWidth="1"/>
    <col min="9478" max="9478" width="19.7109375" customWidth="1"/>
    <col min="9479" max="9479" width="19.28515625" customWidth="1"/>
    <col min="9480" max="9480" width="22" customWidth="1"/>
    <col min="9730" max="9730" width="36.85546875" customWidth="1"/>
    <col min="9731" max="9731" width="27.85546875" customWidth="1"/>
    <col min="9732" max="9732" width="14.5703125" customWidth="1"/>
    <col min="9733" max="9733" width="16.42578125" customWidth="1"/>
    <col min="9734" max="9734" width="19.7109375" customWidth="1"/>
    <col min="9735" max="9735" width="19.28515625" customWidth="1"/>
    <col min="9736" max="9736" width="22" customWidth="1"/>
    <col min="9986" max="9986" width="36.85546875" customWidth="1"/>
    <col min="9987" max="9987" width="27.85546875" customWidth="1"/>
    <col min="9988" max="9988" width="14.5703125" customWidth="1"/>
    <col min="9989" max="9989" width="16.42578125" customWidth="1"/>
    <col min="9990" max="9990" width="19.7109375" customWidth="1"/>
    <col min="9991" max="9991" width="19.28515625" customWidth="1"/>
    <col min="9992" max="9992" width="22" customWidth="1"/>
    <col min="10242" max="10242" width="36.85546875" customWidth="1"/>
    <col min="10243" max="10243" width="27.85546875" customWidth="1"/>
    <col min="10244" max="10244" width="14.5703125" customWidth="1"/>
    <col min="10245" max="10245" width="16.42578125" customWidth="1"/>
    <col min="10246" max="10246" width="19.7109375" customWidth="1"/>
    <col min="10247" max="10247" width="19.28515625" customWidth="1"/>
    <col min="10248" max="10248" width="22" customWidth="1"/>
    <col min="10498" max="10498" width="36.85546875" customWidth="1"/>
    <col min="10499" max="10499" width="27.85546875" customWidth="1"/>
    <col min="10500" max="10500" width="14.5703125" customWidth="1"/>
    <col min="10501" max="10501" width="16.42578125" customWidth="1"/>
    <col min="10502" max="10502" width="19.7109375" customWidth="1"/>
    <col min="10503" max="10503" width="19.28515625" customWidth="1"/>
    <col min="10504" max="10504" width="22" customWidth="1"/>
    <col min="10754" max="10754" width="36.85546875" customWidth="1"/>
    <col min="10755" max="10755" width="27.85546875" customWidth="1"/>
    <col min="10756" max="10756" width="14.5703125" customWidth="1"/>
    <col min="10757" max="10757" width="16.42578125" customWidth="1"/>
    <col min="10758" max="10758" width="19.7109375" customWidth="1"/>
    <col min="10759" max="10759" width="19.28515625" customWidth="1"/>
    <col min="10760" max="10760" width="22" customWidth="1"/>
    <col min="11010" max="11010" width="36.85546875" customWidth="1"/>
    <col min="11011" max="11011" width="27.85546875" customWidth="1"/>
    <col min="11012" max="11012" width="14.5703125" customWidth="1"/>
    <col min="11013" max="11013" width="16.42578125" customWidth="1"/>
    <col min="11014" max="11014" width="19.7109375" customWidth="1"/>
    <col min="11015" max="11015" width="19.28515625" customWidth="1"/>
    <col min="11016" max="11016" width="22" customWidth="1"/>
    <col min="11266" max="11266" width="36.85546875" customWidth="1"/>
    <col min="11267" max="11267" width="27.85546875" customWidth="1"/>
    <col min="11268" max="11268" width="14.5703125" customWidth="1"/>
    <col min="11269" max="11269" width="16.42578125" customWidth="1"/>
    <col min="11270" max="11270" width="19.7109375" customWidth="1"/>
    <col min="11271" max="11271" width="19.28515625" customWidth="1"/>
    <col min="11272" max="11272" width="22" customWidth="1"/>
    <col min="11522" max="11522" width="36.85546875" customWidth="1"/>
    <col min="11523" max="11523" width="27.85546875" customWidth="1"/>
    <col min="11524" max="11524" width="14.5703125" customWidth="1"/>
    <col min="11525" max="11525" width="16.42578125" customWidth="1"/>
    <col min="11526" max="11526" width="19.7109375" customWidth="1"/>
    <col min="11527" max="11527" width="19.28515625" customWidth="1"/>
    <col min="11528" max="11528" width="22" customWidth="1"/>
    <col min="11778" max="11778" width="36.85546875" customWidth="1"/>
    <col min="11779" max="11779" width="27.85546875" customWidth="1"/>
    <col min="11780" max="11780" width="14.5703125" customWidth="1"/>
    <col min="11781" max="11781" width="16.42578125" customWidth="1"/>
    <col min="11782" max="11782" width="19.7109375" customWidth="1"/>
    <col min="11783" max="11783" width="19.28515625" customWidth="1"/>
    <col min="11784" max="11784" width="22" customWidth="1"/>
    <col min="12034" max="12034" width="36.85546875" customWidth="1"/>
    <col min="12035" max="12035" width="27.85546875" customWidth="1"/>
    <col min="12036" max="12036" width="14.5703125" customWidth="1"/>
    <col min="12037" max="12037" width="16.42578125" customWidth="1"/>
    <col min="12038" max="12038" width="19.7109375" customWidth="1"/>
    <col min="12039" max="12039" width="19.28515625" customWidth="1"/>
    <col min="12040" max="12040" width="22" customWidth="1"/>
    <col min="12290" max="12290" width="36.85546875" customWidth="1"/>
    <col min="12291" max="12291" width="27.85546875" customWidth="1"/>
    <col min="12292" max="12292" width="14.5703125" customWidth="1"/>
    <col min="12293" max="12293" width="16.42578125" customWidth="1"/>
    <col min="12294" max="12294" width="19.7109375" customWidth="1"/>
    <col min="12295" max="12295" width="19.28515625" customWidth="1"/>
    <col min="12296" max="12296" width="22" customWidth="1"/>
    <col min="12546" max="12546" width="36.85546875" customWidth="1"/>
    <col min="12547" max="12547" width="27.85546875" customWidth="1"/>
    <col min="12548" max="12548" width="14.5703125" customWidth="1"/>
    <col min="12549" max="12549" width="16.42578125" customWidth="1"/>
    <col min="12550" max="12550" width="19.7109375" customWidth="1"/>
    <col min="12551" max="12551" width="19.28515625" customWidth="1"/>
    <col min="12552" max="12552" width="22" customWidth="1"/>
    <col min="12802" max="12802" width="36.85546875" customWidth="1"/>
    <col min="12803" max="12803" width="27.85546875" customWidth="1"/>
    <col min="12804" max="12804" width="14.5703125" customWidth="1"/>
    <col min="12805" max="12805" width="16.42578125" customWidth="1"/>
    <col min="12806" max="12806" width="19.7109375" customWidth="1"/>
    <col min="12807" max="12807" width="19.28515625" customWidth="1"/>
    <col min="12808" max="12808" width="22" customWidth="1"/>
    <col min="13058" max="13058" width="36.85546875" customWidth="1"/>
    <col min="13059" max="13059" width="27.85546875" customWidth="1"/>
    <col min="13060" max="13060" width="14.5703125" customWidth="1"/>
    <col min="13061" max="13061" width="16.42578125" customWidth="1"/>
    <col min="13062" max="13062" width="19.7109375" customWidth="1"/>
    <col min="13063" max="13063" width="19.28515625" customWidth="1"/>
    <col min="13064" max="13064" width="22" customWidth="1"/>
    <col min="13314" max="13314" width="36.85546875" customWidth="1"/>
    <col min="13315" max="13315" width="27.85546875" customWidth="1"/>
    <col min="13316" max="13316" width="14.5703125" customWidth="1"/>
    <col min="13317" max="13317" width="16.42578125" customWidth="1"/>
    <col min="13318" max="13318" width="19.7109375" customWidth="1"/>
    <col min="13319" max="13319" width="19.28515625" customWidth="1"/>
    <col min="13320" max="13320" width="22" customWidth="1"/>
    <col min="13570" max="13570" width="36.85546875" customWidth="1"/>
    <col min="13571" max="13571" width="27.85546875" customWidth="1"/>
    <col min="13572" max="13572" width="14.5703125" customWidth="1"/>
    <col min="13573" max="13573" width="16.42578125" customWidth="1"/>
    <col min="13574" max="13574" width="19.7109375" customWidth="1"/>
    <col min="13575" max="13575" width="19.28515625" customWidth="1"/>
    <col min="13576" max="13576" width="22" customWidth="1"/>
    <col min="13826" max="13826" width="36.85546875" customWidth="1"/>
    <col min="13827" max="13827" width="27.85546875" customWidth="1"/>
    <col min="13828" max="13828" width="14.5703125" customWidth="1"/>
    <col min="13829" max="13829" width="16.42578125" customWidth="1"/>
    <col min="13830" max="13830" width="19.7109375" customWidth="1"/>
    <col min="13831" max="13831" width="19.28515625" customWidth="1"/>
    <col min="13832" max="13832" width="22" customWidth="1"/>
    <col min="14082" max="14082" width="36.85546875" customWidth="1"/>
    <col min="14083" max="14083" width="27.85546875" customWidth="1"/>
    <col min="14084" max="14084" width="14.5703125" customWidth="1"/>
    <col min="14085" max="14085" width="16.42578125" customWidth="1"/>
    <col min="14086" max="14086" width="19.7109375" customWidth="1"/>
    <col min="14087" max="14087" width="19.28515625" customWidth="1"/>
    <col min="14088" max="14088" width="22" customWidth="1"/>
    <col min="14338" max="14338" width="36.85546875" customWidth="1"/>
    <col min="14339" max="14339" width="27.85546875" customWidth="1"/>
    <col min="14340" max="14340" width="14.5703125" customWidth="1"/>
    <col min="14341" max="14341" width="16.42578125" customWidth="1"/>
    <col min="14342" max="14342" width="19.7109375" customWidth="1"/>
    <col min="14343" max="14343" width="19.28515625" customWidth="1"/>
    <col min="14344" max="14344" width="22" customWidth="1"/>
    <col min="14594" max="14594" width="36.85546875" customWidth="1"/>
    <col min="14595" max="14595" width="27.85546875" customWidth="1"/>
    <col min="14596" max="14596" width="14.5703125" customWidth="1"/>
    <col min="14597" max="14597" width="16.42578125" customWidth="1"/>
    <col min="14598" max="14598" width="19.7109375" customWidth="1"/>
    <col min="14599" max="14599" width="19.28515625" customWidth="1"/>
    <col min="14600" max="14600" width="22" customWidth="1"/>
    <col min="14850" max="14850" width="36.85546875" customWidth="1"/>
    <col min="14851" max="14851" width="27.85546875" customWidth="1"/>
    <col min="14852" max="14852" width="14.5703125" customWidth="1"/>
    <col min="14853" max="14853" width="16.42578125" customWidth="1"/>
    <col min="14854" max="14854" width="19.7109375" customWidth="1"/>
    <col min="14855" max="14855" width="19.28515625" customWidth="1"/>
    <col min="14856" max="14856" width="22" customWidth="1"/>
    <col min="15106" max="15106" width="36.85546875" customWidth="1"/>
    <col min="15107" max="15107" width="27.85546875" customWidth="1"/>
    <col min="15108" max="15108" width="14.5703125" customWidth="1"/>
    <col min="15109" max="15109" width="16.42578125" customWidth="1"/>
    <col min="15110" max="15110" width="19.7109375" customWidth="1"/>
    <col min="15111" max="15111" width="19.28515625" customWidth="1"/>
    <col min="15112" max="15112" width="22" customWidth="1"/>
    <col min="15362" max="15362" width="36.85546875" customWidth="1"/>
    <col min="15363" max="15363" width="27.85546875" customWidth="1"/>
    <col min="15364" max="15364" width="14.5703125" customWidth="1"/>
    <col min="15365" max="15365" width="16.42578125" customWidth="1"/>
    <col min="15366" max="15366" width="19.7109375" customWidth="1"/>
    <col min="15367" max="15367" width="19.28515625" customWidth="1"/>
    <col min="15368" max="15368" width="22" customWidth="1"/>
    <col min="15618" max="15618" width="36.85546875" customWidth="1"/>
    <col min="15619" max="15619" width="27.85546875" customWidth="1"/>
    <col min="15620" max="15620" width="14.5703125" customWidth="1"/>
    <col min="15621" max="15621" width="16.42578125" customWidth="1"/>
    <col min="15622" max="15622" width="19.7109375" customWidth="1"/>
    <col min="15623" max="15623" width="19.28515625" customWidth="1"/>
    <col min="15624" max="15624" width="22" customWidth="1"/>
    <col min="15874" max="15874" width="36.85546875" customWidth="1"/>
    <col min="15875" max="15875" width="27.85546875" customWidth="1"/>
    <col min="15876" max="15876" width="14.5703125" customWidth="1"/>
    <col min="15877" max="15877" width="16.42578125" customWidth="1"/>
    <col min="15878" max="15878" width="19.7109375" customWidth="1"/>
    <col min="15879" max="15879" width="19.28515625" customWidth="1"/>
    <col min="15880" max="15880" width="22" customWidth="1"/>
    <col min="16130" max="16130" width="36.85546875" customWidth="1"/>
    <col min="16131" max="16131" width="27.85546875" customWidth="1"/>
    <col min="16132" max="16132" width="14.5703125" customWidth="1"/>
    <col min="16133" max="16133" width="16.42578125" customWidth="1"/>
    <col min="16134" max="16134" width="19.7109375" customWidth="1"/>
    <col min="16135" max="16135" width="19.28515625" customWidth="1"/>
    <col min="16136" max="16136" width="22" customWidth="1"/>
  </cols>
  <sheetData>
    <row r="1" spans="1:19" ht="18.75">
      <c r="A1" s="651"/>
      <c r="B1" s="652"/>
      <c r="C1" s="652"/>
      <c r="D1" s="652"/>
      <c r="E1" s="652"/>
      <c r="F1" s="652"/>
      <c r="G1" s="652"/>
      <c r="H1" s="652"/>
      <c r="I1" s="652"/>
      <c r="J1" s="652"/>
      <c r="K1" s="652"/>
      <c r="L1" s="652"/>
      <c r="M1" s="652"/>
      <c r="N1" s="652"/>
      <c r="O1" s="652"/>
      <c r="P1" s="652"/>
      <c r="Q1" s="652"/>
      <c r="R1" s="652"/>
    </row>
    <row r="2" spans="1:19" ht="15.75">
      <c r="D2" s="1"/>
      <c r="E2" s="2"/>
      <c r="F2" s="2"/>
      <c r="G2" s="2"/>
      <c r="H2" s="2" t="s">
        <v>239</v>
      </c>
    </row>
    <row r="3" spans="1:19" ht="15.75">
      <c r="D3" s="1"/>
      <c r="E3" s="2"/>
      <c r="F3" s="2"/>
      <c r="G3" s="2"/>
      <c r="H3" s="2"/>
    </row>
    <row r="4" spans="1:19" ht="15.75">
      <c r="D4" s="1"/>
      <c r="E4" s="2"/>
      <c r="F4" s="2"/>
      <c r="G4" s="2"/>
      <c r="H4" s="2"/>
    </row>
    <row r="5" spans="1:19" ht="15.75">
      <c r="D5" s="1"/>
      <c r="E5" s="2"/>
      <c r="F5" s="2"/>
      <c r="G5" s="2"/>
      <c r="H5" s="2"/>
    </row>
    <row r="6" spans="1:19" ht="15.75">
      <c r="D6" s="1"/>
      <c r="E6" s="1"/>
      <c r="F6" s="1"/>
      <c r="G6" s="1"/>
      <c r="H6" s="1"/>
      <c r="I6" s="1"/>
      <c r="J6" s="1"/>
      <c r="K6" s="1"/>
      <c r="L6" s="1"/>
      <c r="M6" s="1"/>
      <c r="O6" s="2"/>
      <c r="P6" s="2"/>
      <c r="Q6" s="2"/>
    </row>
    <row r="7" spans="1:19" ht="24" customHeight="1">
      <c r="A7" s="696" t="s">
        <v>240</v>
      </c>
      <c r="B7" s="697"/>
      <c r="C7" s="697"/>
      <c r="D7" s="697"/>
      <c r="E7" s="697"/>
      <c r="F7" s="697"/>
      <c r="G7" s="697"/>
      <c r="H7" s="697"/>
      <c r="I7" s="488"/>
      <c r="J7" s="488"/>
      <c r="K7" s="488"/>
      <c r="L7" s="488"/>
      <c r="M7" s="488"/>
      <c r="N7" s="488"/>
      <c r="O7" s="5"/>
      <c r="P7" s="5"/>
      <c r="Q7" s="5"/>
      <c r="R7" s="5"/>
      <c r="S7" s="5"/>
    </row>
    <row r="8" spans="1:19" ht="25.5" customHeight="1">
      <c r="D8" s="1"/>
      <c r="E8" s="1"/>
      <c r="F8" s="1"/>
      <c r="G8" s="1"/>
      <c r="H8" s="1"/>
      <c r="I8" s="1"/>
      <c r="J8" s="1"/>
      <c r="K8" s="1"/>
      <c r="L8" s="1"/>
      <c r="M8" s="1"/>
      <c r="N8" s="6"/>
      <c r="O8" s="6"/>
      <c r="P8" s="6"/>
      <c r="Q8" s="6"/>
      <c r="R8" s="6"/>
      <c r="S8" s="6"/>
    </row>
    <row r="9" spans="1:19" ht="18" customHeight="1">
      <c r="A9" s="698" t="s">
        <v>2</v>
      </c>
      <c r="B9" s="699"/>
      <c r="C9" s="7" t="s">
        <v>3</v>
      </c>
      <c r="E9" s="5"/>
      <c r="F9" s="5"/>
      <c r="G9" s="5"/>
      <c r="I9" s="1"/>
      <c r="J9" s="1"/>
      <c r="K9" s="1"/>
      <c r="L9" s="1"/>
      <c r="M9" s="1"/>
      <c r="N9" s="8"/>
      <c r="O9" s="9"/>
      <c r="P9" s="8"/>
      <c r="Q9" s="8"/>
      <c r="R9" s="8"/>
      <c r="S9" s="8"/>
    </row>
    <row r="10" spans="1:19" ht="18">
      <c r="A10" s="10"/>
      <c r="B10" s="10"/>
      <c r="C10" s="7"/>
      <c r="D10" s="7"/>
      <c r="E10" s="11"/>
      <c r="F10" s="11"/>
      <c r="G10" s="11"/>
      <c r="H10" s="1"/>
      <c r="I10" s="1"/>
      <c r="J10" s="1"/>
      <c r="K10" s="1"/>
      <c r="L10" s="1"/>
      <c r="M10" s="1"/>
      <c r="N10" s="8"/>
      <c r="O10" s="9"/>
      <c r="P10" s="8"/>
      <c r="Q10" s="8"/>
      <c r="R10" s="8"/>
      <c r="S10" s="8"/>
    </row>
    <row r="11" spans="1:19" ht="18" customHeight="1">
      <c r="A11" s="698" t="s">
        <v>4</v>
      </c>
      <c r="B11" s="698"/>
      <c r="C11" s="7" t="s">
        <v>5</v>
      </c>
      <c r="E11" s="5"/>
      <c r="F11" s="5"/>
      <c r="G11" s="5"/>
      <c r="J11" s="1"/>
      <c r="K11" s="1"/>
      <c r="L11" s="1"/>
      <c r="M11" s="1"/>
      <c r="N11" s="8"/>
      <c r="O11" s="8"/>
      <c r="P11" s="12"/>
      <c r="Q11" s="8"/>
      <c r="R11" s="8"/>
      <c r="S11" s="8"/>
    </row>
    <row r="13" spans="1:19" ht="120.75" customHeight="1">
      <c r="A13" s="653" t="s">
        <v>241</v>
      </c>
      <c r="B13" s="654" t="s">
        <v>242</v>
      </c>
      <c r="C13" s="654" t="s">
        <v>243</v>
      </c>
      <c r="D13" s="654" t="s">
        <v>244</v>
      </c>
      <c r="E13" s="654" t="s">
        <v>245</v>
      </c>
      <c r="F13" s="654" t="s">
        <v>246</v>
      </c>
      <c r="G13" s="654" t="s">
        <v>247</v>
      </c>
      <c r="H13" s="654" t="s">
        <v>248</v>
      </c>
    </row>
    <row r="14" spans="1:19" ht="15.75">
      <c r="A14" s="655"/>
      <c r="B14" s="694" t="s">
        <v>249</v>
      </c>
      <c r="C14" s="702"/>
      <c r="D14" s="702"/>
      <c r="E14" s="702"/>
      <c r="F14" s="702"/>
      <c r="G14" s="702"/>
      <c r="H14" s="701"/>
      <c r="J14" s="656"/>
      <c r="K14" s="656"/>
      <c r="L14" s="656"/>
    </row>
    <row r="15" spans="1:19" ht="78.75" hidden="1">
      <c r="A15" s="653">
        <v>1</v>
      </c>
      <c r="B15" s="657" t="s">
        <v>250</v>
      </c>
      <c r="C15" s="307" t="s">
        <v>99</v>
      </c>
      <c r="D15" s="658" t="s">
        <v>251</v>
      </c>
      <c r="E15" s="658" t="s">
        <v>252</v>
      </c>
      <c r="F15" s="658">
        <v>96578.4</v>
      </c>
      <c r="G15" s="658"/>
      <c r="H15" s="658"/>
    </row>
    <row r="16" spans="1:19" ht="94.5" hidden="1">
      <c r="A16" s="653">
        <v>2</v>
      </c>
      <c r="B16" s="657" t="s">
        <v>253</v>
      </c>
      <c r="C16" s="307" t="s">
        <v>254</v>
      </c>
      <c r="D16" s="658" t="s">
        <v>251</v>
      </c>
      <c r="E16" s="658" t="s">
        <v>252</v>
      </c>
      <c r="F16" s="655"/>
      <c r="G16" s="655"/>
      <c r="H16" s="658"/>
    </row>
    <row r="17" spans="1:8" ht="95.25" hidden="1" customHeight="1">
      <c r="A17" s="653">
        <v>3</v>
      </c>
      <c r="B17" s="657" t="s">
        <v>255</v>
      </c>
      <c r="C17" s="307" t="s">
        <v>256</v>
      </c>
      <c r="D17" s="658" t="s">
        <v>251</v>
      </c>
      <c r="E17" s="658" t="s">
        <v>252</v>
      </c>
      <c r="F17" s="655"/>
      <c r="G17" s="655"/>
      <c r="H17" s="658"/>
    </row>
    <row r="18" spans="1:8" ht="15.75">
      <c r="A18" s="655"/>
      <c r="B18" s="690" t="s">
        <v>257</v>
      </c>
      <c r="C18" s="691"/>
      <c r="D18" s="691"/>
      <c r="E18" s="691"/>
      <c r="F18" s="691"/>
      <c r="G18" s="691"/>
      <c r="H18" s="703"/>
    </row>
    <row r="19" spans="1:8" ht="78.75">
      <c r="A19" s="659">
        <v>1</v>
      </c>
      <c r="B19" s="660" t="s">
        <v>258</v>
      </c>
      <c r="C19" s="354" t="s">
        <v>99</v>
      </c>
      <c r="D19" s="661" t="s">
        <v>251</v>
      </c>
      <c r="E19" s="658" t="s">
        <v>259</v>
      </c>
      <c r="F19" s="662">
        <v>273147.20649999997</v>
      </c>
      <c r="G19" s="663">
        <v>137198.76963</v>
      </c>
      <c r="H19" s="664">
        <f>ROUND(((G19*100)/F19),1)</f>
        <v>50.2</v>
      </c>
    </row>
    <row r="20" spans="1:8" ht="94.5">
      <c r="A20" s="659">
        <v>2</v>
      </c>
      <c r="B20" s="660" t="s">
        <v>260</v>
      </c>
      <c r="C20" s="307" t="s">
        <v>99</v>
      </c>
      <c r="D20" s="658" t="s">
        <v>251</v>
      </c>
      <c r="E20" s="658" t="s">
        <v>259</v>
      </c>
      <c r="F20" s="663">
        <v>435239.10754</v>
      </c>
      <c r="G20" s="663">
        <v>273929.30223999999</v>
      </c>
      <c r="H20" s="664">
        <f>ROUND(((G20*100)/F20),1)</f>
        <v>62.9</v>
      </c>
    </row>
    <row r="21" spans="1:8" ht="78.75">
      <c r="A21" s="659">
        <v>3</v>
      </c>
      <c r="B21" s="657" t="s">
        <v>261</v>
      </c>
      <c r="C21" s="307" t="s">
        <v>99</v>
      </c>
      <c r="D21" s="658" t="s">
        <v>251</v>
      </c>
      <c r="E21" s="658" t="s">
        <v>259</v>
      </c>
      <c r="F21" s="663">
        <v>30753.407660000001</v>
      </c>
      <c r="G21" s="663">
        <v>12732.50027</v>
      </c>
      <c r="H21" s="664">
        <f>ROUND(((G21*100)/F21),1)</f>
        <v>41.4</v>
      </c>
    </row>
    <row r="22" spans="1:8">
      <c r="A22" s="665"/>
      <c r="B22" s="427"/>
      <c r="C22" s="364"/>
      <c r="D22" s="666"/>
      <c r="E22" s="170"/>
      <c r="F22" s="170"/>
      <c r="G22" s="170"/>
      <c r="H22" s="170"/>
    </row>
    <row r="23" spans="1:8">
      <c r="A23" s="665"/>
      <c r="B23" s="427"/>
      <c r="C23" s="364"/>
      <c r="D23" s="666"/>
      <c r="E23" s="170"/>
      <c r="F23" s="170"/>
      <c r="G23" s="170"/>
      <c r="H23" s="170"/>
    </row>
    <row r="24" spans="1:8">
      <c r="A24" s="665"/>
      <c r="B24" s="427"/>
      <c r="C24" s="364"/>
      <c r="D24" s="666"/>
      <c r="E24" s="170"/>
      <c r="F24" s="170"/>
      <c r="G24" s="170"/>
      <c r="H24" s="170"/>
    </row>
    <row r="25" spans="1:8">
      <c r="A25" s="665"/>
      <c r="B25" s="170"/>
      <c r="C25" s="364"/>
      <c r="D25" s="666"/>
      <c r="E25" s="170"/>
      <c r="F25" s="170"/>
      <c r="G25" s="170"/>
      <c r="H25" s="170"/>
    </row>
    <row r="26" spans="1:8">
      <c r="A26" s="665"/>
      <c r="B26" s="170"/>
      <c r="C26" s="364"/>
      <c r="D26" s="666"/>
      <c r="E26" s="170"/>
      <c r="F26" s="170"/>
      <c r="G26" s="170"/>
      <c r="H26" s="170"/>
    </row>
    <row r="27" spans="1:8">
      <c r="A27" s="665"/>
      <c r="B27" s="170"/>
      <c r="C27" s="364"/>
      <c r="D27" s="666"/>
      <c r="E27" s="170"/>
      <c r="F27" s="170"/>
      <c r="G27" s="170"/>
      <c r="H27" s="170"/>
    </row>
    <row r="28" spans="1:8">
      <c r="A28" s="665"/>
      <c r="B28" s="170"/>
      <c r="C28" s="364"/>
      <c r="D28" s="666"/>
      <c r="E28" s="170"/>
      <c r="F28" s="170"/>
      <c r="G28" s="170"/>
      <c r="H28" s="170"/>
    </row>
    <row r="29" spans="1:8">
      <c r="A29" s="665"/>
      <c r="B29" s="170"/>
      <c r="C29" s="364"/>
      <c r="D29" s="666"/>
      <c r="E29" s="170"/>
      <c r="F29" s="170"/>
      <c r="G29" s="170"/>
      <c r="H29" s="170"/>
    </row>
  </sheetData>
  <mergeCells count="5">
    <mergeCell ref="A7:H7"/>
    <mergeCell ref="A9:B9"/>
    <mergeCell ref="A11:B11"/>
    <mergeCell ref="B14:H14"/>
    <mergeCell ref="B18:H18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13"/>
  <sheetViews>
    <sheetView topLeftCell="A51" workbookViewId="0">
      <selection activeCell="A58" sqref="A1:N58"/>
    </sheetView>
  </sheetViews>
  <sheetFormatPr defaultRowHeight="15"/>
  <cols>
    <col min="1" max="1" width="14.85546875" customWidth="1"/>
    <col min="2" max="2" width="32.140625" customWidth="1"/>
    <col min="3" max="3" width="27.85546875" customWidth="1"/>
    <col min="4" max="11" width="0" style="1" hidden="1" customWidth="1"/>
    <col min="12" max="12" width="27" customWidth="1"/>
    <col min="13" max="13" width="32.28515625" customWidth="1"/>
    <col min="14" max="14" width="16.140625" customWidth="1"/>
    <col min="15" max="15" width="15.5703125" customWidth="1"/>
    <col min="16" max="16" width="15.7109375" customWidth="1"/>
    <col min="17" max="17" width="15.42578125" customWidth="1"/>
    <col min="18" max="18" width="12.28515625" customWidth="1"/>
    <col min="19" max="19" width="12.5703125" bestFit="1" customWidth="1"/>
    <col min="257" max="257" width="14.85546875" customWidth="1"/>
    <col min="258" max="258" width="32.140625" customWidth="1"/>
    <col min="259" max="259" width="27.85546875" customWidth="1"/>
    <col min="260" max="267" width="0" hidden="1" customWidth="1"/>
    <col min="268" max="268" width="27" customWidth="1"/>
    <col min="269" max="269" width="32.28515625" customWidth="1"/>
    <col min="270" max="270" width="16.140625" customWidth="1"/>
    <col min="271" max="271" width="15.5703125" customWidth="1"/>
    <col min="272" max="272" width="15.7109375" customWidth="1"/>
    <col min="273" max="273" width="15.42578125" customWidth="1"/>
    <col min="274" max="274" width="12.28515625" customWidth="1"/>
    <col min="275" max="275" width="12.5703125" bestFit="1" customWidth="1"/>
    <col min="513" max="513" width="14.85546875" customWidth="1"/>
    <col min="514" max="514" width="32.140625" customWidth="1"/>
    <col min="515" max="515" width="27.85546875" customWidth="1"/>
    <col min="516" max="523" width="0" hidden="1" customWidth="1"/>
    <col min="524" max="524" width="27" customWidth="1"/>
    <col min="525" max="525" width="32.28515625" customWidth="1"/>
    <col min="526" max="526" width="16.140625" customWidth="1"/>
    <col min="527" max="527" width="15.5703125" customWidth="1"/>
    <col min="528" max="528" width="15.7109375" customWidth="1"/>
    <col min="529" max="529" width="15.42578125" customWidth="1"/>
    <col min="530" max="530" width="12.28515625" customWidth="1"/>
    <col min="531" max="531" width="12.5703125" bestFit="1" customWidth="1"/>
    <col min="769" max="769" width="14.85546875" customWidth="1"/>
    <col min="770" max="770" width="32.140625" customWidth="1"/>
    <col min="771" max="771" width="27.85546875" customWidth="1"/>
    <col min="772" max="779" width="0" hidden="1" customWidth="1"/>
    <col min="780" max="780" width="27" customWidth="1"/>
    <col min="781" max="781" width="32.28515625" customWidth="1"/>
    <col min="782" max="782" width="16.140625" customWidth="1"/>
    <col min="783" max="783" width="15.5703125" customWidth="1"/>
    <col min="784" max="784" width="15.7109375" customWidth="1"/>
    <col min="785" max="785" width="15.42578125" customWidth="1"/>
    <col min="786" max="786" width="12.28515625" customWidth="1"/>
    <col min="787" max="787" width="12.5703125" bestFit="1" customWidth="1"/>
    <col min="1025" max="1025" width="14.85546875" customWidth="1"/>
    <col min="1026" max="1026" width="32.140625" customWidth="1"/>
    <col min="1027" max="1027" width="27.85546875" customWidth="1"/>
    <col min="1028" max="1035" width="0" hidden="1" customWidth="1"/>
    <col min="1036" max="1036" width="27" customWidth="1"/>
    <col min="1037" max="1037" width="32.28515625" customWidth="1"/>
    <col min="1038" max="1038" width="16.140625" customWidth="1"/>
    <col min="1039" max="1039" width="15.5703125" customWidth="1"/>
    <col min="1040" max="1040" width="15.7109375" customWidth="1"/>
    <col min="1041" max="1041" width="15.42578125" customWidth="1"/>
    <col min="1042" max="1042" width="12.28515625" customWidth="1"/>
    <col min="1043" max="1043" width="12.5703125" bestFit="1" customWidth="1"/>
    <col min="1281" max="1281" width="14.85546875" customWidth="1"/>
    <col min="1282" max="1282" width="32.140625" customWidth="1"/>
    <col min="1283" max="1283" width="27.85546875" customWidth="1"/>
    <col min="1284" max="1291" width="0" hidden="1" customWidth="1"/>
    <col min="1292" max="1292" width="27" customWidth="1"/>
    <col min="1293" max="1293" width="32.28515625" customWidth="1"/>
    <col min="1294" max="1294" width="16.140625" customWidth="1"/>
    <col min="1295" max="1295" width="15.5703125" customWidth="1"/>
    <col min="1296" max="1296" width="15.7109375" customWidth="1"/>
    <col min="1297" max="1297" width="15.42578125" customWidth="1"/>
    <col min="1298" max="1298" width="12.28515625" customWidth="1"/>
    <col min="1299" max="1299" width="12.5703125" bestFit="1" customWidth="1"/>
    <col min="1537" max="1537" width="14.85546875" customWidth="1"/>
    <col min="1538" max="1538" width="32.140625" customWidth="1"/>
    <col min="1539" max="1539" width="27.85546875" customWidth="1"/>
    <col min="1540" max="1547" width="0" hidden="1" customWidth="1"/>
    <col min="1548" max="1548" width="27" customWidth="1"/>
    <col min="1549" max="1549" width="32.28515625" customWidth="1"/>
    <col min="1550" max="1550" width="16.140625" customWidth="1"/>
    <col min="1551" max="1551" width="15.5703125" customWidth="1"/>
    <col min="1552" max="1552" width="15.7109375" customWidth="1"/>
    <col min="1553" max="1553" width="15.42578125" customWidth="1"/>
    <col min="1554" max="1554" width="12.28515625" customWidth="1"/>
    <col min="1555" max="1555" width="12.5703125" bestFit="1" customWidth="1"/>
    <col min="1793" max="1793" width="14.85546875" customWidth="1"/>
    <col min="1794" max="1794" width="32.140625" customWidth="1"/>
    <col min="1795" max="1795" width="27.85546875" customWidth="1"/>
    <col min="1796" max="1803" width="0" hidden="1" customWidth="1"/>
    <col min="1804" max="1804" width="27" customWidth="1"/>
    <col min="1805" max="1805" width="32.28515625" customWidth="1"/>
    <col min="1806" max="1806" width="16.140625" customWidth="1"/>
    <col min="1807" max="1807" width="15.5703125" customWidth="1"/>
    <col min="1808" max="1808" width="15.7109375" customWidth="1"/>
    <col min="1809" max="1809" width="15.42578125" customWidth="1"/>
    <col min="1810" max="1810" width="12.28515625" customWidth="1"/>
    <col min="1811" max="1811" width="12.5703125" bestFit="1" customWidth="1"/>
    <col min="2049" max="2049" width="14.85546875" customWidth="1"/>
    <col min="2050" max="2050" width="32.140625" customWidth="1"/>
    <col min="2051" max="2051" width="27.85546875" customWidth="1"/>
    <col min="2052" max="2059" width="0" hidden="1" customWidth="1"/>
    <col min="2060" max="2060" width="27" customWidth="1"/>
    <col min="2061" max="2061" width="32.28515625" customWidth="1"/>
    <col min="2062" max="2062" width="16.140625" customWidth="1"/>
    <col min="2063" max="2063" width="15.5703125" customWidth="1"/>
    <col min="2064" max="2064" width="15.7109375" customWidth="1"/>
    <col min="2065" max="2065" width="15.42578125" customWidth="1"/>
    <col min="2066" max="2066" width="12.28515625" customWidth="1"/>
    <col min="2067" max="2067" width="12.5703125" bestFit="1" customWidth="1"/>
    <col min="2305" max="2305" width="14.85546875" customWidth="1"/>
    <col min="2306" max="2306" width="32.140625" customWidth="1"/>
    <col min="2307" max="2307" width="27.85546875" customWidth="1"/>
    <col min="2308" max="2315" width="0" hidden="1" customWidth="1"/>
    <col min="2316" max="2316" width="27" customWidth="1"/>
    <col min="2317" max="2317" width="32.28515625" customWidth="1"/>
    <col min="2318" max="2318" width="16.140625" customWidth="1"/>
    <col min="2319" max="2319" width="15.5703125" customWidth="1"/>
    <col min="2320" max="2320" width="15.7109375" customWidth="1"/>
    <col min="2321" max="2321" width="15.42578125" customWidth="1"/>
    <col min="2322" max="2322" width="12.28515625" customWidth="1"/>
    <col min="2323" max="2323" width="12.5703125" bestFit="1" customWidth="1"/>
    <col min="2561" max="2561" width="14.85546875" customWidth="1"/>
    <col min="2562" max="2562" width="32.140625" customWidth="1"/>
    <col min="2563" max="2563" width="27.85546875" customWidth="1"/>
    <col min="2564" max="2571" width="0" hidden="1" customWidth="1"/>
    <col min="2572" max="2572" width="27" customWidth="1"/>
    <col min="2573" max="2573" width="32.28515625" customWidth="1"/>
    <col min="2574" max="2574" width="16.140625" customWidth="1"/>
    <col min="2575" max="2575" width="15.5703125" customWidth="1"/>
    <col min="2576" max="2576" width="15.7109375" customWidth="1"/>
    <col min="2577" max="2577" width="15.42578125" customWidth="1"/>
    <col min="2578" max="2578" width="12.28515625" customWidth="1"/>
    <col min="2579" max="2579" width="12.5703125" bestFit="1" customWidth="1"/>
    <col min="2817" max="2817" width="14.85546875" customWidth="1"/>
    <col min="2818" max="2818" width="32.140625" customWidth="1"/>
    <col min="2819" max="2819" width="27.85546875" customWidth="1"/>
    <col min="2820" max="2827" width="0" hidden="1" customWidth="1"/>
    <col min="2828" max="2828" width="27" customWidth="1"/>
    <col min="2829" max="2829" width="32.28515625" customWidth="1"/>
    <col min="2830" max="2830" width="16.140625" customWidth="1"/>
    <col min="2831" max="2831" width="15.5703125" customWidth="1"/>
    <col min="2832" max="2832" width="15.7109375" customWidth="1"/>
    <col min="2833" max="2833" width="15.42578125" customWidth="1"/>
    <col min="2834" max="2834" width="12.28515625" customWidth="1"/>
    <col min="2835" max="2835" width="12.5703125" bestFit="1" customWidth="1"/>
    <col min="3073" max="3073" width="14.85546875" customWidth="1"/>
    <col min="3074" max="3074" width="32.140625" customWidth="1"/>
    <col min="3075" max="3075" width="27.85546875" customWidth="1"/>
    <col min="3076" max="3083" width="0" hidden="1" customWidth="1"/>
    <col min="3084" max="3084" width="27" customWidth="1"/>
    <col min="3085" max="3085" width="32.28515625" customWidth="1"/>
    <col min="3086" max="3086" width="16.140625" customWidth="1"/>
    <col min="3087" max="3087" width="15.5703125" customWidth="1"/>
    <col min="3088" max="3088" width="15.7109375" customWidth="1"/>
    <col min="3089" max="3089" width="15.42578125" customWidth="1"/>
    <col min="3090" max="3090" width="12.28515625" customWidth="1"/>
    <col min="3091" max="3091" width="12.5703125" bestFit="1" customWidth="1"/>
    <col min="3329" max="3329" width="14.85546875" customWidth="1"/>
    <col min="3330" max="3330" width="32.140625" customWidth="1"/>
    <col min="3331" max="3331" width="27.85546875" customWidth="1"/>
    <col min="3332" max="3339" width="0" hidden="1" customWidth="1"/>
    <col min="3340" max="3340" width="27" customWidth="1"/>
    <col min="3341" max="3341" width="32.28515625" customWidth="1"/>
    <col min="3342" max="3342" width="16.140625" customWidth="1"/>
    <col min="3343" max="3343" width="15.5703125" customWidth="1"/>
    <col min="3344" max="3344" width="15.7109375" customWidth="1"/>
    <col min="3345" max="3345" width="15.42578125" customWidth="1"/>
    <col min="3346" max="3346" width="12.28515625" customWidth="1"/>
    <col min="3347" max="3347" width="12.5703125" bestFit="1" customWidth="1"/>
    <col min="3585" max="3585" width="14.85546875" customWidth="1"/>
    <col min="3586" max="3586" width="32.140625" customWidth="1"/>
    <col min="3587" max="3587" width="27.85546875" customWidth="1"/>
    <col min="3588" max="3595" width="0" hidden="1" customWidth="1"/>
    <col min="3596" max="3596" width="27" customWidth="1"/>
    <col min="3597" max="3597" width="32.28515625" customWidth="1"/>
    <col min="3598" max="3598" width="16.140625" customWidth="1"/>
    <col min="3599" max="3599" width="15.5703125" customWidth="1"/>
    <col min="3600" max="3600" width="15.7109375" customWidth="1"/>
    <col min="3601" max="3601" width="15.42578125" customWidth="1"/>
    <col min="3602" max="3602" width="12.28515625" customWidth="1"/>
    <col min="3603" max="3603" width="12.5703125" bestFit="1" customWidth="1"/>
    <col min="3841" max="3841" width="14.85546875" customWidth="1"/>
    <col min="3842" max="3842" width="32.140625" customWidth="1"/>
    <col min="3843" max="3843" width="27.85546875" customWidth="1"/>
    <col min="3844" max="3851" width="0" hidden="1" customWidth="1"/>
    <col min="3852" max="3852" width="27" customWidth="1"/>
    <col min="3853" max="3853" width="32.28515625" customWidth="1"/>
    <col min="3854" max="3854" width="16.140625" customWidth="1"/>
    <col min="3855" max="3855" width="15.5703125" customWidth="1"/>
    <col min="3856" max="3856" width="15.7109375" customWidth="1"/>
    <col min="3857" max="3857" width="15.42578125" customWidth="1"/>
    <col min="3858" max="3858" width="12.28515625" customWidth="1"/>
    <col min="3859" max="3859" width="12.5703125" bestFit="1" customWidth="1"/>
    <col min="4097" max="4097" width="14.85546875" customWidth="1"/>
    <col min="4098" max="4098" width="32.140625" customWidth="1"/>
    <col min="4099" max="4099" width="27.85546875" customWidth="1"/>
    <col min="4100" max="4107" width="0" hidden="1" customWidth="1"/>
    <col min="4108" max="4108" width="27" customWidth="1"/>
    <col min="4109" max="4109" width="32.28515625" customWidth="1"/>
    <col min="4110" max="4110" width="16.140625" customWidth="1"/>
    <col min="4111" max="4111" width="15.5703125" customWidth="1"/>
    <col min="4112" max="4112" width="15.7109375" customWidth="1"/>
    <col min="4113" max="4113" width="15.42578125" customWidth="1"/>
    <col min="4114" max="4114" width="12.28515625" customWidth="1"/>
    <col min="4115" max="4115" width="12.5703125" bestFit="1" customWidth="1"/>
    <col min="4353" max="4353" width="14.85546875" customWidth="1"/>
    <col min="4354" max="4354" width="32.140625" customWidth="1"/>
    <col min="4355" max="4355" width="27.85546875" customWidth="1"/>
    <col min="4356" max="4363" width="0" hidden="1" customWidth="1"/>
    <col min="4364" max="4364" width="27" customWidth="1"/>
    <col min="4365" max="4365" width="32.28515625" customWidth="1"/>
    <col min="4366" max="4366" width="16.140625" customWidth="1"/>
    <col min="4367" max="4367" width="15.5703125" customWidth="1"/>
    <col min="4368" max="4368" width="15.7109375" customWidth="1"/>
    <col min="4369" max="4369" width="15.42578125" customWidth="1"/>
    <col min="4370" max="4370" width="12.28515625" customWidth="1"/>
    <col min="4371" max="4371" width="12.5703125" bestFit="1" customWidth="1"/>
    <col min="4609" max="4609" width="14.85546875" customWidth="1"/>
    <col min="4610" max="4610" width="32.140625" customWidth="1"/>
    <col min="4611" max="4611" width="27.85546875" customWidth="1"/>
    <col min="4612" max="4619" width="0" hidden="1" customWidth="1"/>
    <col min="4620" max="4620" width="27" customWidth="1"/>
    <col min="4621" max="4621" width="32.28515625" customWidth="1"/>
    <col min="4622" max="4622" width="16.140625" customWidth="1"/>
    <col min="4623" max="4623" width="15.5703125" customWidth="1"/>
    <col min="4624" max="4624" width="15.7109375" customWidth="1"/>
    <col min="4625" max="4625" width="15.42578125" customWidth="1"/>
    <col min="4626" max="4626" width="12.28515625" customWidth="1"/>
    <col min="4627" max="4627" width="12.5703125" bestFit="1" customWidth="1"/>
    <col min="4865" max="4865" width="14.85546875" customWidth="1"/>
    <col min="4866" max="4866" width="32.140625" customWidth="1"/>
    <col min="4867" max="4867" width="27.85546875" customWidth="1"/>
    <col min="4868" max="4875" width="0" hidden="1" customWidth="1"/>
    <col min="4876" max="4876" width="27" customWidth="1"/>
    <col min="4877" max="4877" width="32.28515625" customWidth="1"/>
    <col min="4878" max="4878" width="16.140625" customWidth="1"/>
    <col min="4879" max="4879" width="15.5703125" customWidth="1"/>
    <col min="4880" max="4880" width="15.7109375" customWidth="1"/>
    <col min="4881" max="4881" width="15.42578125" customWidth="1"/>
    <col min="4882" max="4882" width="12.28515625" customWidth="1"/>
    <col min="4883" max="4883" width="12.5703125" bestFit="1" customWidth="1"/>
    <col min="5121" max="5121" width="14.85546875" customWidth="1"/>
    <col min="5122" max="5122" width="32.140625" customWidth="1"/>
    <col min="5123" max="5123" width="27.85546875" customWidth="1"/>
    <col min="5124" max="5131" width="0" hidden="1" customWidth="1"/>
    <col min="5132" max="5132" width="27" customWidth="1"/>
    <col min="5133" max="5133" width="32.28515625" customWidth="1"/>
    <col min="5134" max="5134" width="16.140625" customWidth="1"/>
    <col min="5135" max="5135" width="15.5703125" customWidth="1"/>
    <col min="5136" max="5136" width="15.7109375" customWidth="1"/>
    <col min="5137" max="5137" width="15.42578125" customWidth="1"/>
    <col min="5138" max="5138" width="12.28515625" customWidth="1"/>
    <col min="5139" max="5139" width="12.5703125" bestFit="1" customWidth="1"/>
    <col min="5377" max="5377" width="14.85546875" customWidth="1"/>
    <col min="5378" max="5378" width="32.140625" customWidth="1"/>
    <col min="5379" max="5379" width="27.85546875" customWidth="1"/>
    <col min="5380" max="5387" width="0" hidden="1" customWidth="1"/>
    <col min="5388" max="5388" width="27" customWidth="1"/>
    <col min="5389" max="5389" width="32.28515625" customWidth="1"/>
    <col min="5390" max="5390" width="16.140625" customWidth="1"/>
    <col min="5391" max="5391" width="15.5703125" customWidth="1"/>
    <col min="5392" max="5392" width="15.7109375" customWidth="1"/>
    <col min="5393" max="5393" width="15.42578125" customWidth="1"/>
    <col min="5394" max="5394" width="12.28515625" customWidth="1"/>
    <col min="5395" max="5395" width="12.5703125" bestFit="1" customWidth="1"/>
    <col min="5633" max="5633" width="14.85546875" customWidth="1"/>
    <col min="5634" max="5634" width="32.140625" customWidth="1"/>
    <col min="5635" max="5635" width="27.85546875" customWidth="1"/>
    <col min="5636" max="5643" width="0" hidden="1" customWidth="1"/>
    <col min="5644" max="5644" width="27" customWidth="1"/>
    <col min="5645" max="5645" width="32.28515625" customWidth="1"/>
    <col min="5646" max="5646" width="16.140625" customWidth="1"/>
    <col min="5647" max="5647" width="15.5703125" customWidth="1"/>
    <col min="5648" max="5648" width="15.7109375" customWidth="1"/>
    <col min="5649" max="5649" width="15.42578125" customWidth="1"/>
    <col min="5650" max="5650" width="12.28515625" customWidth="1"/>
    <col min="5651" max="5651" width="12.5703125" bestFit="1" customWidth="1"/>
    <col min="5889" max="5889" width="14.85546875" customWidth="1"/>
    <col min="5890" max="5890" width="32.140625" customWidth="1"/>
    <col min="5891" max="5891" width="27.85546875" customWidth="1"/>
    <col min="5892" max="5899" width="0" hidden="1" customWidth="1"/>
    <col min="5900" max="5900" width="27" customWidth="1"/>
    <col min="5901" max="5901" width="32.28515625" customWidth="1"/>
    <col min="5902" max="5902" width="16.140625" customWidth="1"/>
    <col min="5903" max="5903" width="15.5703125" customWidth="1"/>
    <col min="5904" max="5904" width="15.7109375" customWidth="1"/>
    <col min="5905" max="5905" width="15.42578125" customWidth="1"/>
    <col min="5906" max="5906" width="12.28515625" customWidth="1"/>
    <col min="5907" max="5907" width="12.5703125" bestFit="1" customWidth="1"/>
    <col min="6145" max="6145" width="14.85546875" customWidth="1"/>
    <col min="6146" max="6146" width="32.140625" customWidth="1"/>
    <col min="6147" max="6147" width="27.85546875" customWidth="1"/>
    <col min="6148" max="6155" width="0" hidden="1" customWidth="1"/>
    <col min="6156" max="6156" width="27" customWidth="1"/>
    <col min="6157" max="6157" width="32.28515625" customWidth="1"/>
    <col min="6158" max="6158" width="16.140625" customWidth="1"/>
    <col min="6159" max="6159" width="15.5703125" customWidth="1"/>
    <col min="6160" max="6160" width="15.7109375" customWidth="1"/>
    <col min="6161" max="6161" width="15.42578125" customWidth="1"/>
    <col min="6162" max="6162" width="12.28515625" customWidth="1"/>
    <col min="6163" max="6163" width="12.5703125" bestFit="1" customWidth="1"/>
    <col min="6401" max="6401" width="14.85546875" customWidth="1"/>
    <col min="6402" max="6402" width="32.140625" customWidth="1"/>
    <col min="6403" max="6403" width="27.85546875" customWidth="1"/>
    <col min="6404" max="6411" width="0" hidden="1" customWidth="1"/>
    <col min="6412" max="6412" width="27" customWidth="1"/>
    <col min="6413" max="6413" width="32.28515625" customWidth="1"/>
    <col min="6414" max="6414" width="16.140625" customWidth="1"/>
    <col min="6415" max="6415" width="15.5703125" customWidth="1"/>
    <col min="6416" max="6416" width="15.7109375" customWidth="1"/>
    <col min="6417" max="6417" width="15.42578125" customWidth="1"/>
    <col min="6418" max="6418" width="12.28515625" customWidth="1"/>
    <col min="6419" max="6419" width="12.5703125" bestFit="1" customWidth="1"/>
    <col min="6657" max="6657" width="14.85546875" customWidth="1"/>
    <col min="6658" max="6658" width="32.140625" customWidth="1"/>
    <col min="6659" max="6659" width="27.85546875" customWidth="1"/>
    <col min="6660" max="6667" width="0" hidden="1" customWidth="1"/>
    <col min="6668" max="6668" width="27" customWidth="1"/>
    <col min="6669" max="6669" width="32.28515625" customWidth="1"/>
    <col min="6670" max="6670" width="16.140625" customWidth="1"/>
    <col min="6671" max="6671" width="15.5703125" customWidth="1"/>
    <col min="6672" max="6672" width="15.7109375" customWidth="1"/>
    <col min="6673" max="6673" width="15.42578125" customWidth="1"/>
    <col min="6674" max="6674" width="12.28515625" customWidth="1"/>
    <col min="6675" max="6675" width="12.5703125" bestFit="1" customWidth="1"/>
    <col min="6913" max="6913" width="14.85546875" customWidth="1"/>
    <col min="6914" max="6914" width="32.140625" customWidth="1"/>
    <col min="6915" max="6915" width="27.85546875" customWidth="1"/>
    <col min="6916" max="6923" width="0" hidden="1" customWidth="1"/>
    <col min="6924" max="6924" width="27" customWidth="1"/>
    <col min="6925" max="6925" width="32.28515625" customWidth="1"/>
    <col min="6926" max="6926" width="16.140625" customWidth="1"/>
    <col min="6927" max="6927" width="15.5703125" customWidth="1"/>
    <col min="6928" max="6928" width="15.7109375" customWidth="1"/>
    <col min="6929" max="6929" width="15.42578125" customWidth="1"/>
    <col min="6930" max="6930" width="12.28515625" customWidth="1"/>
    <col min="6931" max="6931" width="12.5703125" bestFit="1" customWidth="1"/>
    <col min="7169" max="7169" width="14.85546875" customWidth="1"/>
    <col min="7170" max="7170" width="32.140625" customWidth="1"/>
    <col min="7171" max="7171" width="27.85546875" customWidth="1"/>
    <col min="7172" max="7179" width="0" hidden="1" customWidth="1"/>
    <col min="7180" max="7180" width="27" customWidth="1"/>
    <col min="7181" max="7181" width="32.28515625" customWidth="1"/>
    <col min="7182" max="7182" width="16.140625" customWidth="1"/>
    <col min="7183" max="7183" width="15.5703125" customWidth="1"/>
    <col min="7184" max="7184" width="15.7109375" customWidth="1"/>
    <col min="7185" max="7185" width="15.42578125" customWidth="1"/>
    <col min="7186" max="7186" width="12.28515625" customWidth="1"/>
    <col min="7187" max="7187" width="12.5703125" bestFit="1" customWidth="1"/>
    <col min="7425" max="7425" width="14.85546875" customWidth="1"/>
    <col min="7426" max="7426" width="32.140625" customWidth="1"/>
    <col min="7427" max="7427" width="27.85546875" customWidth="1"/>
    <col min="7428" max="7435" width="0" hidden="1" customWidth="1"/>
    <col min="7436" max="7436" width="27" customWidth="1"/>
    <col min="7437" max="7437" width="32.28515625" customWidth="1"/>
    <col min="7438" max="7438" width="16.140625" customWidth="1"/>
    <col min="7439" max="7439" width="15.5703125" customWidth="1"/>
    <col min="7440" max="7440" width="15.7109375" customWidth="1"/>
    <col min="7441" max="7441" width="15.42578125" customWidth="1"/>
    <col min="7442" max="7442" width="12.28515625" customWidth="1"/>
    <col min="7443" max="7443" width="12.5703125" bestFit="1" customWidth="1"/>
    <col min="7681" max="7681" width="14.85546875" customWidth="1"/>
    <col min="7682" max="7682" width="32.140625" customWidth="1"/>
    <col min="7683" max="7683" width="27.85546875" customWidth="1"/>
    <col min="7684" max="7691" width="0" hidden="1" customWidth="1"/>
    <col min="7692" max="7692" width="27" customWidth="1"/>
    <col min="7693" max="7693" width="32.28515625" customWidth="1"/>
    <col min="7694" max="7694" width="16.140625" customWidth="1"/>
    <col min="7695" max="7695" width="15.5703125" customWidth="1"/>
    <col min="7696" max="7696" width="15.7109375" customWidth="1"/>
    <col min="7697" max="7697" width="15.42578125" customWidth="1"/>
    <col min="7698" max="7698" width="12.28515625" customWidth="1"/>
    <col min="7699" max="7699" width="12.5703125" bestFit="1" customWidth="1"/>
    <col min="7937" max="7937" width="14.85546875" customWidth="1"/>
    <col min="7938" max="7938" width="32.140625" customWidth="1"/>
    <col min="7939" max="7939" width="27.85546875" customWidth="1"/>
    <col min="7940" max="7947" width="0" hidden="1" customWidth="1"/>
    <col min="7948" max="7948" width="27" customWidth="1"/>
    <col min="7949" max="7949" width="32.28515625" customWidth="1"/>
    <col min="7950" max="7950" width="16.140625" customWidth="1"/>
    <col min="7951" max="7951" width="15.5703125" customWidth="1"/>
    <col min="7952" max="7952" width="15.7109375" customWidth="1"/>
    <col min="7953" max="7953" width="15.42578125" customWidth="1"/>
    <col min="7954" max="7954" width="12.28515625" customWidth="1"/>
    <col min="7955" max="7955" width="12.5703125" bestFit="1" customWidth="1"/>
    <col min="8193" max="8193" width="14.85546875" customWidth="1"/>
    <col min="8194" max="8194" width="32.140625" customWidth="1"/>
    <col min="8195" max="8195" width="27.85546875" customWidth="1"/>
    <col min="8196" max="8203" width="0" hidden="1" customWidth="1"/>
    <col min="8204" max="8204" width="27" customWidth="1"/>
    <col min="8205" max="8205" width="32.28515625" customWidth="1"/>
    <col min="8206" max="8206" width="16.140625" customWidth="1"/>
    <col min="8207" max="8207" width="15.5703125" customWidth="1"/>
    <col min="8208" max="8208" width="15.7109375" customWidth="1"/>
    <col min="8209" max="8209" width="15.42578125" customWidth="1"/>
    <col min="8210" max="8210" width="12.28515625" customWidth="1"/>
    <col min="8211" max="8211" width="12.5703125" bestFit="1" customWidth="1"/>
    <col min="8449" max="8449" width="14.85546875" customWidth="1"/>
    <col min="8450" max="8450" width="32.140625" customWidth="1"/>
    <col min="8451" max="8451" width="27.85546875" customWidth="1"/>
    <col min="8452" max="8459" width="0" hidden="1" customWidth="1"/>
    <col min="8460" max="8460" width="27" customWidth="1"/>
    <col min="8461" max="8461" width="32.28515625" customWidth="1"/>
    <col min="8462" max="8462" width="16.140625" customWidth="1"/>
    <col min="8463" max="8463" width="15.5703125" customWidth="1"/>
    <col min="8464" max="8464" width="15.7109375" customWidth="1"/>
    <col min="8465" max="8465" width="15.42578125" customWidth="1"/>
    <col min="8466" max="8466" width="12.28515625" customWidth="1"/>
    <col min="8467" max="8467" width="12.5703125" bestFit="1" customWidth="1"/>
    <col min="8705" max="8705" width="14.85546875" customWidth="1"/>
    <col min="8706" max="8706" width="32.140625" customWidth="1"/>
    <col min="8707" max="8707" width="27.85546875" customWidth="1"/>
    <col min="8708" max="8715" width="0" hidden="1" customWidth="1"/>
    <col min="8716" max="8716" width="27" customWidth="1"/>
    <col min="8717" max="8717" width="32.28515625" customWidth="1"/>
    <col min="8718" max="8718" width="16.140625" customWidth="1"/>
    <col min="8719" max="8719" width="15.5703125" customWidth="1"/>
    <col min="8720" max="8720" width="15.7109375" customWidth="1"/>
    <col min="8721" max="8721" width="15.42578125" customWidth="1"/>
    <col min="8722" max="8722" width="12.28515625" customWidth="1"/>
    <col min="8723" max="8723" width="12.5703125" bestFit="1" customWidth="1"/>
    <col min="8961" max="8961" width="14.85546875" customWidth="1"/>
    <col min="8962" max="8962" width="32.140625" customWidth="1"/>
    <col min="8963" max="8963" width="27.85546875" customWidth="1"/>
    <col min="8964" max="8971" width="0" hidden="1" customWidth="1"/>
    <col min="8972" max="8972" width="27" customWidth="1"/>
    <col min="8973" max="8973" width="32.28515625" customWidth="1"/>
    <col min="8974" max="8974" width="16.140625" customWidth="1"/>
    <col min="8975" max="8975" width="15.5703125" customWidth="1"/>
    <col min="8976" max="8976" width="15.7109375" customWidth="1"/>
    <col min="8977" max="8977" width="15.42578125" customWidth="1"/>
    <col min="8978" max="8978" width="12.28515625" customWidth="1"/>
    <col min="8979" max="8979" width="12.5703125" bestFit="1" customWidth="1"/>
    <col min="9217" max="9217" width="14.85546875" customWidth="1"/>
    <col min="9218" max="9218" width="32.140625" customWidth="1"/>
    <col min="9219" max="9219" width="27.85546875" customWidth="1"/>
    <col min="9220" max="9227" width="0" hidden="1" customWidth="1"/>
    <col min="9228" max="9228" width="27" customWidth="1"/>
    <col min="9229" max="9229" width="32.28515625" customWidth="1"/>
    <col min="9230" max="9230" width="16.140625" customWidth="1"/>
    <col min="9231" max="9231" width="15.5703125" customWidth="1"/>
    <col min="9232" max="9232" width="15.7109375" customWidth="1"/>
    <col min="9233" max="9233" width="15.42578125" customWidth="1"/>
    <col min="9234" max="9234" width="12.28515625" customWidth="1"/>
    <col min="9235" max="9235" width="12.5703125" bestFit="1" customWidth="1"/>
    <col min="9473" max="9473" width="14.85546875" customWidth="1"/>
    <col min="9474" max="9474" width="32.140625" customWidth="1"/>
    <col min="9475" max="9475" width="27.85546875" customWidth="1"/>
    <col min="9476" max="9483" width="0" hidden="1" customWidth="1"/>
    <col min="9484" max="9484" width="27" customWidth="1"/>
    <col min="9485" max="9485" width="32.28515625" customWidth="1"/>
    <col min="9486" max="9486" width="16.140625" customWidth="1"/>
    <col min="9487" max="9487" width="15.5703125" customWidth="1"/>
    <col min="9488" max="9488" width="15.7109375" customWidth="1"/>
    <col min="9489" max="9489" width="15.42578125" customWidth="1"/>
    <col min="9490" max="9490" width="12.28515625" customWidth="1"/>
    <col min="9491" max="9491" width="12.5703125" bestFit="1" customWidth="1"/>
    <col min="9729" max="9729" width="14.85546875" customWidth="1"/>
    <col min="9730" max="9730" width="32.140625" customWidth="1"/>
    <col min="9731" max="9731" width="27.85546875" customWidth="1"/>
    <col min="9732" max="9739" width="0" hidden="1" customWidth="1"/>
    <col min="9740" max="9740" width="27" customWidth="1"/>
    <col min="9741" max="9741" width="32.28515625" customWidth="1"/>
    <col min="9742" max="9742" width="16.140625" customWidth="1"/>
    <col min="9743" max="9743" width="15.5703125" customWidth="1"/>
    <col min="9744" max="9744" width="15.7109375" customWidth="1"/>
    <col min="9745" max="9745" width="15.42578125" customWidth="1"/>
    <col min="9746" max="9746" width="12.28515625" customWidth="1"/>
    <col min="9747" max="9747" width="12.5703125" bestFit="1" customWidth="1"/>
    <col min="9985" max="9985" width="14.85546875" customWidth="1"/>
    <col min="9986" max="9986" width="32.140625" customWidth="1"/>
    <col min="9987" max="9987" width="27.85546875" customWidth="1"/>
    <col min="9988" max="9995" width="0" hidden="1" customWidth="1"/>
    <col min="9996" max="9996" width="27" customWidth="1"/>
    <col min="9997" max="9997" width="32.28515625" customWidth="1"/>
    <col min="9998" max="9998" width="16.140625" customWidth="1"/>
    <col min="9999" max="9999" width="15.5703125" customWidth="1"/>
    <col min="10000" max="10000" width="15.7109375" customWidth="1"/>
    <col min="10001" max="10001" width="15.42578125" customWidth="1"/>
    <col min="10002" max="10002" width="12.28515625" customWidth="1"/>
    <col min="10003" max="10003" width="12.5703125" bestFit="1" customWidth="1"/>
    <col min="10241" max="10241" width="14.85546875" customWidth="1"/>
    <col min="10242" max="10242" width="32.140625" customWidth="1"/>
    <col min="10243" max="10243" width="27.85546875" customWidth="1"/>
    <col min="10244" max="10251" width="0" hidden="1" customWidth="1"/>
    <col min="10252" max="10252" width="27" customWidth="1"/>
    <col min="10253" max="10253" width="32.28515625" customWidth="1"/>
    <col min="10254" max="10254" width="16.140625" customWidth="1"/>
    <col min="10255" max="10255" width="15.5703125" customWidth="1"/>
    <col min="10256" max="10256" width="15.7109375" customWidth="1"/>
    <col min="10257" max="10257" width="15.42578125" customWidth="1"/>
    <col min="10258" max="10258" width="12.28515625" customWidth="1"/>
    <col min="10259" max="10259" width="12.5703125" bestFit="1" customWidth="1"/>
    <col min="10497" max="10497" width="14.85546875" customWidth="1"/>
    <col min="10498" max="10498" width="32.140625" customWidth="1"/>
    <col min="10499" max="10499" width="27.85546875" customWidth="1"/>
    <col min="10500" max="10507" width="0" hidden="1" customWidth="1"/>
    <col min="10508" max="10508" width="27" customWidth="1"/>
    <col min="10509" max="10509" width="32.28515625" customWidth="1"/>
    <col min="10510" max="10510" width="16.140625" customWidth="1"/>
    <col min="10511" max="10511" width="15.5703125" customWidth="1"/>
    <col min="10512" max="10512" width="15.7109375" customWidth="1"/>
    <col min="10513" max="10513" width="15.42578125" customWidth="1"/>
    <col min="10514" max="10514" width="12.28515625" customWidth="1"/>
    <col min="10515" max="10515" width="12.5703125" bestFit="1" customWidth="1"/>
    <col min="10753" max="10753" width="14.85546875" customWidth="1"/>
    <col min="10754" max="10754" width="32.140625" customWidth="1"/>
    <col min="10755" max="10755" width="27.85546875" customWidth="1"/>
    <col min="10756" max="10763" width="0" hidden="1" customWidth="1"/>
    <col min="10764" max="10764" width="27" customWidth="1"/>
    <col min="10765" max="10765" width="32.28515625" customWidth="1"/>
    <col min="10766" max="10766" width="16.140625" customWidth="1"/>
    <col min="10767" max="10767" width="15.5703125" customWidth="1"/>
    <col min="10768" max="10768" width="15.7109375" customWidth="1"/>
    <col min="10769" max="10769" width="15.42578125" customWidth="1"/>
    <col min="10770" max="10770" width="12.28515625" customWidth="1"/>
    <col min="10771" max="10771" width="12.5703125" bestFit="1" customWidth="1"/>
    <col min="11009" max="11009" width="14.85546875" customWidth="1"/>
    <col min="11010" max="11010" width="32.140625" customWidth="1"/>
    <col min="11011" max="11011" width="27.85546875" customWidth="1"/>
    <col min="11012" max="11019" width="0" hidden="1" customWidth="1"/>
    <col min="11020" max="11020" width="27" customWidth="1"/>
    <col min="11021" max="11021" width="32.28515625" customWidth="1"/>
    <col min="11022" max="11022" width="16.140625" customWidth="1"/>
    <col min="11023" max="11023" width="15.5703125" customWidth="1"/>
    <col min="11024" max="11024" width="15.7109375" customWidth="1"/>
    <col min="11025" max="11025" width="15.42578125" customWidth="1"/>
    <col min="11026" max="11026" width="12.28515625" customWidth="1"/>
    <col min="11027" max="11027" width="12.5703125" bestFit="1" customWidth="1"/>
    <col min="11265" max="11265" width="14.85546875" customWidth="1"/>
    <col min="11266" max="11266" width="32.140625" customWidth="1"/>
    <col min="11267" max="11267" width="27.85546875" customWidth="1"/>
    <col min="11268" max="11275" width="0" hidden="1" customWidth="1"/>
    <col min="11276" max="11276" width="27" customWidth="1"/>
    <col min="11277" max="11277" width="32.28515625" customWidth="1"/>
    <col min="11278" max="11278" width="16.140625" customWidth="1"/>
    <col min="11279" max="11279" width="15.5703125" customWidth="1"/>
    <col min="11280" max="11280" width="15.7109375" customWidth="1"/>
    <col min="11281" max="11281" width="15.42578125" customWidth="1"/>
    <col min="11282" max="11282" width="12.28515625" customWidth="1"/>
    <col min="11283" max="11283" width="12.5703125" bestFit="1" customWidth="1"/>
    <col min="11521" max="11521" width="14.85546875" customWidth="1"/>
    <col min="11522" max="11522" width="32.140625" customWidth="1"/>
    <col min="11523" max="11523" width="27.85546875" customWidth="1"/>
    <col min="11524" max="11531" width="0" hidden="1" customWidth="1"/>
    <col min="11532" max="11532" width="27" customWidth="1"/>
    <col min="11533" max="11533" width="32.28515625" customWidth="1"/>
    <col min="11534" max="11534" width="16.140625" customWidth="1"/>
    <col min="11535" max="11535" width="15.5703125" customWidth="1"/>
    <col min="11536" max="11536" width="15.7109375" customWidth="1"/>
    <col min="11537" max="11537" width="15.42578125" customWidth="1"/>
    <col min="11538" max="11538" width="12.28515625" customWidth="1"/>
    <col min="11539" max="11539" width="12.5703125" bestFit="1" customWidth="1"/>
    <col min="11777" max="11777" width="14.85546875" customWidth="1"/>
    <col min="11778" max="11778" width="32.140625" customWidth="1"/>
    <col min="11779" max="11779" width="27.85546875" customWidth="1"/>
    <col min="11780" max="11787" width="0" hidden="1" customWidth="1"/>
    <col min="11788" max="11788" width="27" customWidth="1"/>
    <col min="11789" max="11789" width="32.28515625" customWidth="1"/>
    <col min="11790" max="11790" width="16.140625" customWidth="1"/>
    <col min="11791" max="11791" width="15.5703125" customWidth="1"/>
    <col min="11792" max="11792" width="15.7109375" customWidth="1"/>
    <col min="11793" max="11793" width="15.42578125" customWidth="1"/>
    <col min="11794" max="11794" width="12.28515625" customWidth="1"/>
    <col min="11795" max="11795" width="12.5703125" bestFit="1" customWidth="1"/>
    <col min="12033" max="12033" width="14.85546875" customWidth="1"/>
    <col min="12034" max="12034" width="32.140625" customWidth="1"/>
    <col min="12035" max="12035" width="27.85546875" customWidth="1"/>
    <col min="12036" max="12043" width="0" hidden="1" customWidth="1"/>
    <col min="12044" max="12044" width="27" customWidth="1"/>
    <col min="12045" max="12045" width="32.28515625" customWidth="1"/>
    <col min="12046" max="12046" width="16.140625" customWidth="1"/>
    <col min="12047" max="12047" width="15.5703125" customWidth="1"/>
    <col min="12048" max="12048" width="15.7109375" customWidth="1"/>
    <col min="12049" max="12049" width="15.42578125" customWidth="1"/>
    <col min="12050" max="12050" width="12.28515625" customWidth="1"/>
    <col min="12051" max="12051" width="12.5703125" bestFit="1" customWidth="1"/>
    <col min="12289" max="12289" width="14.85546875" customWidth="1"/>
    <col min="12290" max="12290" width="32.140625" customWidth="1"/>
    <col min="12291" max="12291" width="27.85546875" customWidth="1"/>
    <col min="12292" max="12299" width="0" hidden="1" customWidth="1"/>
    <col min="12300" max="12300" width="27" customWidth="1"/>
    <col min="12301" max="12301" width="32.28515625" customWidth="1"/>
    <col min="12302" max="12302" width="16.140625" customWidth="1"/>
    <col min="12303" max="12303" width="15.5703125" customWidth="1"/>
    <col min="12304" max="12304" width="15.7109375" customWidth="1"/>
    <col min="12305" max="12305" width="15.42578125" customWidth="1"/>
    <col min="12306" max="12306" width="12.28515625" customWidth="1"/>
    <col min="12307" max="12307" width="12.5703125" bestFit="1" customWidth="1"/>
    <col min="12545" max="12545" width="14.85546875" customWidth="1"/>
    <col min="12546" max="12546" width="32.140625" customWidth="1"/>
    <col min="12547" max="12547" width="27.85546875" customWidth="1"/>
    <col min="12548" max="12555" width="0" hidden="1" customWidth="1"/>
    <col min="12556" max="12556" width="27" customWidth="1"/>
    <col min="12557" max="12557" width="32.28515625" customWidth="1"/>
    <col min="12558" max="12558" width="16.140625" customWidth="1"/>
    <col min="12559" max="12559" width="15.5703125" customWidth="1"/>
    <col min="12560" max="12560" width="15.7109375" customWidth="1"/>
    <col min="12561" max="12561" width="15.42578125" customWidth="1"/>
    <col min="12562" max="12562" width="12.28515625" customWidth="1"/>
    <col min="12563" max="12563" width="12.5703125" bestFit="1" customWidth="1"/>
    <col min="12801" max="12801" width="14.85546875" customWidth="1"/>
    <col min="12802" max="12802" width="32.140625" customWidth="1"/>
    <col min="12803" max="12803" width="27.85546875" customWidth="1"/>
    <col min="12804" max="12811" width="0" hidden="1" customWidth="1"/>
    <col min="12812" max="12812" width="27" customWidth="1"/>
    <col min="12813" max="12813" width="32.28515625" customWidth="1"/>
    <col min="12814" max="12814" width="16.140625" customWidth="1"/>
    <col min="12815" max="12815" width="15.5703125" customWidth="1"/>
    <col min="12816" max="12816" width="15.7109375" customWidth="1"/>
    <col min="12817" max="12817" width="15.42578125" customWidth="1"/>
    <col min="12818" max="12818" width="12.28515625" customWidth="1"/>
    <col min="12819" max="12819" width="12.5703125" bestFit="1" customWidth="1"/>
    <col min="13057" max="13057" width="14.85546875" customWidth="1"/>
    <col min="13058" max="13058" width="32.140625" customWidth="1"/>
    <col min="13059" max="13059" width="27.85546875" customWidth="1"/>
    <col min="13060" max="13067" width="0" hidden="1" customWidth="1"/>
    <col min="13068" max="13068" width="27" customWidth="1"/>
    <col min="13069" max="13069" width="32.28515625" customWidth="1"/>
    <col min="13070" max="13070" width="16.140625" customWidth="1"/>
    <col min="13071" max="13071" width="15.5703125" customWidth="1"/>
    <col min="13072" max="13072" width="15.7109375" customWidth="1"/>
    <col min="13073" max="13073" width="15.42578125" customWidth="1"/>
    <col min="13074" max="13074" width="12.28515625" customWidth="1"/>
    <col min="13075" max="13075" width="12.5703125" bestFit="1" customWidth="1"/>
    <col min="13313" max="13313" width="14.85546875" customWidth="1"/>
    <col min="13314" max="13314" width="32.140625" customWidth="1"/>
    <col min="13315" max="13315" width="27.85546875" customWidth="1"/>
    <col min="13316" max="13323" width="0" hidden="1" customWidth="1"/>
    <col min="13324" max="13324" width="27" customWidth="1"/>
    <col min="13325" max="13325" width="32.28515625" customWidth="1"/>
    <col min="13326" max="13326" width="16.140625" customWidth="1"/>
    <col min="13327" max="13327" width="15.5703125" customWidth="1"/>
    <col min="13328" max="13328" width="15.7109375" customWidth="1"/>
    <col min="13329" max="13329" width="15.42578125" customWidth="1"/>
    <col min="13330" max="13330" width="12.28515625" customWidth="1"/>
    <col min="13331" max="13331" width="12.5703125" bestFit="1" customWidth="1"/>
    <col min="13569" max="13569" width="14.85546875" customWidth="1"/>
    <col min="13570" max="13570" width="32.140625" customWidth="1"/>
    <col min="13571" max="13571" width="27.85546875" customWidth="1"/>
    <col min="13572" max="13579" width="0" hidden="1" customWidth="1"/>
    <col min="13580" max="13580" width="27" customWidth="1"/>
    <col min="13581" max="13581" width="32.28515625" customWidth="1"/>
    <col min="13582" max="13582" width="16.140625" customWidth="1"/>
    <col min="13583" max="13583" width="15.5703125" customWidth="1"/>
    <col min="13584" max="13584" width="15.7109375" customWidth="1"/>
    <col min="13585" max="13585" width="15.42578125" customWidth="1"/>
    <col min="13586" max="13586" width="12.28515625" customWidth="1"/>
    <col min="13587" max="13587" width="12.5703125" bestFit="1" customWidth="1"/>
    <col min="13825" max="13825" width="14.85546875" customWidth="1"/>
    <col min="13826" max="13826" width="32.140625" customWidth="1"/>
    <col min="13827" max="13827" width="27.85546875" customWidth="1"/>
    <col min="13828" max="13835" width="0" hidden="1" customWidth="1"/>
    <col min="13836" max="13836" width="27" customWidth="1"/>
    <col min="13837" max="13837" width="32.28515625" customWidth="1"/>
    <col min="13838" max="13838" width="16.140625" customWidth="1"/>
    <col min="13839" max="13839" width="15.5703125" customWidth="1"/>
    <col min="13840" max="13840" width="15.7109375" customWidth="1"/>
    <col min="13841" max="13841" width="15.42578125" customWidth="1"/>
    <col min="13842" max="13842" width="12.28515625" customWidth="1"/>
    <col min="13843" max="13843" width="12.5703125" bestFit="1" customWidth="1"/>
    <col min="14081" max="14081" width="14.85546875" customWidth="1"/>
    <col min="14082" max="14082" width="32.140625" customWidth="1"/>
    <col min="14083" max="14083" width="27.85546875" customWidth="1"/>
    <col min="14084" max="14091" width="0" hidden="1" customWidth="1"/>
    <col min="14092" max="14092" width="27" customWidth="1"/>
    <col min="14093" max="14093" width="32.28515625" customWidth="1"/>
    <col min="14094" max="14094" width="16.140625" customWidth="1"/>
    <col min="14095" max="14095" width="15.5703125" customWidth="1"/>
    <col min="14096" max="14096" width="15.7109375" customWidth="1"/>
    <col min="14097" max="14097" width="15.42578125" customWidth="1"/>
    <col min="14098" max="14098" width="12.28515625" customWidth="1"/>
    <col min="14099" max="14099" width="12.5703125" bestFit="1" customWidth="1"/>
    <col min="14337" max="14337" width="14.85546875" customWidth="1"/>
    <col min="14338" max="14338" width="32.140625" customWidth="1"/>
    <col min="14339" max="14339" width="27.85546875" customWidth="1"/>
    <col min="14340" max="14347" width="0" hidden="1" customWidth="1"/>
    <col min="14348" max="14348" width="27" customWidth="1"/>
    <col min="14349" max="14349" width="32.28515625" customWidth="1"/>
    <col min="14350" max="14350" width="16.140625" customWidth="1"/>
    <col min="14351" max="14351" width="15.5703125" customWidth="1"/>
    <col min="14352" max="14352" width="15.7109375" customWidth="1"/>
    <col min="14353" max="14353" width="15.42578125" customWidth="1"/>
    <col min="14354" max="14354" width="12.28515625" customWidth="1"/>
    <col min="14355" max="14355" width="12.5703125" bestFit="1" customWidth="1"/>
    <col min="14593" max="14593" width="14.85546875" customWidth="1"/>
    <col min="14594" max="14594" width="32.140625" customWidth="1"/>
    <col min="14595" max="14595" width="27.85546875" customWidth="1"/>
    <col min="14596" max="14603" width="0" hidden="1" customWidth="1"/>
    <col min="14604" max="14604" width="27" customWidth="1"/>
    <col min="14605" max="14605" width="32.28515625" customWidth="1"/>
    <col min="14606" max="14606" width="16.140625" customWidth="1"/>
    <col min="14607" max="14607" width="15.5703125" customWidth="1"/>
    <col min="14608" max="14608" width="15.7109375" customWidth="1"/>
    <col min="14609" max="14609" width="15.42578125" customWidth="1"/>
    <col min="14610" max="14610" width="12.28515625" customWidth="1"/>
    <col min="14611" max="14611" width="12.5703125" bestFit="1" customWidth="1"/>
    <col min="14849" max="14849" width="14.85546875" customWidth="1"/>
    <col min="14850" max="14850" width="32.140625" customWidth="1"/>
    <col min="14851" max="14851" width="27.85546875" customWidth="1"/>
    <col min="14852" max="14859" width="0" hidden="1" customWidth="1"/>
    <col min="14860" max="14860" width="27" customWidth="1"/>
    <col min="14861" max="14861" width="32.28515625" customWidth="1"/>
    <col min="14862" max="14862" width="16.140625" customWidth="1"/>
    <col min="14863" max="14863" width="15.5703125" customWidth="1"/>
    <col min="14864" max="14864" width="15.7109375" customWidth="1"/>
    <col min="14865" max="14865" width="15.42578125" customWidth="1"/>
    <col min="14866" max="14866" width="12.28515625" customWidth="1"/>
    <col min="14867" max="14867" width="12.5703125" bestFit="1" customWidth="1"/>
    <col min="15105" max="15105" width="14.85546875" customWidth="1"/>
    <col min="15106" max="15106" width="32.140625" customWidth="1"/>
    <col min="15107" max="15107" width="27.85546875" customWidth="1"/>
    <col min="15108" max="15115" width="0" hidden="1" customWidth="1"/>
    <col min="15116" max="15116" width="27" customWidth="1"/>
    <col min="15117" max="15117" width="32.28515625" customWidth="1"/>
    <col min="15118" max="15118" width="16.140625" customWidth="1"/>
    <col min="15119" max="15119" width="15.5703125" customWidth="1"/>
    <col min="15120" max="15120" width="15.7109375" customWidth="1"/>
    <col min="15121" max="15121" width="15.42578125" customWidth="1"/>
    <col min="15122" max="15122" width="12.28515625" customWidth="1"/>
    <col min="15123" max="15123" width="12.5703125" bestFit="1" customWidth="1"/>
    <col min="15361" max="15361" width="14.85546875" customWidth="1"/>
    <col min="15362" max="15362" width="32.140625" customWidth="1"/>
    <col min="15363" max="15363" width="27.85546875" customWidth="1"/>
    <col min="15364" max="15371" width="0" hidden="1" customWidth="1"/>
    <col min="15372" max="15372" width="27" customWidth="1"/>
    <col min="15373" max="15373" width="32.28515625" customWidth="1"/>
    <col min="15374" max="15374" width="16.140625" customWidth="1"/>
    <col min="15375" max="15375" width="15.5703125" customWidth="1"/>
    <col min="15376" max="15376" width="15.7109375" customWidth="1"/>
    <col min="15377" max="15377" width="15.42578125" customWidth="1"/>
    <col min="15378" max="15378" width="12.28515625" customWidth="1"/>
    <col min="15379" max="15379" width="12.5703125" bestFit="1" customWidth="1"/>
    <col min="15617" max="15617" width="14.85546875" customWidth="1"/>
    <col min="15618" max="15618" width="32.140625" customWidth="1"/>
    <col min="15619" max="15619" width="27.85546875" customWidth="1"/>
    <col min="15620" max="15627" width="0" hidden="1" customWidth="1"/>
    <col min="15628" max="15628" width="27" customWidth="1"/>
    <col min="15629" max="15629" width="32.28515625" customWidth="1"/>
    <col min="15630" max="15630" width="16.140625" customWidth="1"/>
    <col min="15631" max="15631" width="15.5703125" customWidth="1"/>
    <col min="15632" max="15632" width="15.7109375" customWidth="1"/>
    <col min="15633" max="15633" width="15.42578125" customWidth="1"/>
    <col min="15634" max="15634" width="12.28515625" customWidth="1"/>
    <col min="15635" max="15635" width="12.5703125" bestFit="1" customWidth="1"/>
    <col min="15873" max="15873" width="14.85546875" customWidth="1"/>
    <col min="15874" max="15874" width="32.140625" customWidth="1"/>
    <col min="15875" max="15875" width="27.85546875" customWidth="1"/>
    <col min="15876" max="15883" width="0" hidden="1" customWidth="1"/>
    <col min="15884" max="15884" width="27" customWidth="1"/>
    <col min="15885" max="15885" width="32.28515625" customWidth="1"/>
    <col min="15886" max="15886" width="16.140625" customWidth="1"/>
    <col min="15887" max="15887" width="15.5703125" customWidth="1"/>
    <col min="15888" max="15888" width="15.7109375" customWidth="1"/>
    <col min="15889" max="15889" width="15.42578125" customWidth="1"/>
    <col min="15890" max="15890" width="12.28515625" customWidth="1"/>
    <col min="15891" max="15891" width="12.5703125" bestFit="1" customWidth="1"/>
    <col min="16129" max="16129" width="14.85546875" customWidth="1"/>
    <col min="16130" max="16130" width="32.140625" customWidth="1"/>
    <col min="16131" max="16131" width="27.85546875" customWidth="1"/>
    <col min="16132" max="16139" width="0" hidden="1" customWidth="1"/>
    <col min="16140" max="16140" width="27" customWidth="1"/>
    <col min="16141" max="16141" width="32.28515625" customWidth="1"/>
    <col min="16142" max="16142" width="16.140625" customWidth="1"/>
    <col min="16143" max="16143" width="15.5703125" customWidth="1"/>
    <col min="16144" max="16144" width="15.7109375" customWidth="1"/>
    <col min="16145" max="16145" width="15.42578125" customWidth="1"/>
    <col min="16146" max="16146" width="12.28515625" customWidth="1"/>
    <col min="16147" max="16147" width="12.5703125" bestFit="1" customWidth="1"/>
  </cols>
  <sheetData>
    <row r="1" spans="1:17" ht="18.75">
      <c r="A1" s="484"/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 t="s">
        <v>225</v>
      </c>
      <c r="O1" s="485"/>
      <c r="P1" s="485"/>
    </row>
    <row r="2" spans="1:17" ht="15.75" hidden="1">
      <c r="M2" s="486"/>
      <c r="P2" s="487"/>
      <c r="Q2" s="487"/>
    </row>
    <row r="3" spans="1:17" ht="15.75" hidden="1">
      <c r="M3" s="486"/>
      <c r="P3" s="487"/>
      <c r="Q3" s="487"/>
    </row>
    <row r="4" spans="1:17" ht="15.75" hidden="1">
      <c r="M4" s="486"/>
      <c r="P4" s="487"/>
      <c r="Q4" s="487"/>
    </row>
    <row r="5" spans="1:17" ht="15.75" hidden="1">
      <c r="M5" s="486"/>
      <c r="P5" s="487"/>
      <c r="Q5" s="487"/>
    </row>
    <row r="6" spans="1:17" ht="15.75">
      <c r="M6" s="2"/>
      <c r="N6" s="2"/>
      <c r="O6" s="2"/>
    </row>
    <row r="7" spans="1:17" ht="22.5" customHeight="1">
      <c r="A7" s="719" t="s">
        <v>226</v>
      </c>
      <c r="B7" s="719"/>
      <c r="C7" s="719"/>
      <c r="D7" s="719"/>
      <c r="E7" s="719"/>
      <c r="F7" s="719"/>
      <c r="G7" s="719"/>
      <c r="H7" s="719"/>
      <c r="I7" s="719"/>
      <c r="J7" s="719"/>
      <c r="K7" s="719"/>
      <c r="L7" s="719"/>
      <c r="M7" s="719"/>
      <c r="N7" s="719"/>
      <c r="O7" s="488"/>
      <c r="P7" s="488"/>
      <c r="Q7" s="488"/>
    </row>
    <row r="8" spans="1:17" ht="18.75" customHeight="1">
      <c r="A8" s="489"/>
      <c r="B8" s="5"/>
      <c r="C8" s="720" t="s">
        <v>227</v>
      </c>
      <c r="D8" s="720"/>
      <c r="E8" s="720"/>
      <c r="F8" s="720"/>
      <c r="G8" s="720"/>
      <c r="H8" s="720"/>
      <c r="I8" s="720"/>
      <c r="J8" s="720"/>
      <c r="K8" s="720"/>
      <c r="L8" s="720"/>
      <c r="M8" s="490"/>
      <c r="N8" s="490"/>
      <c r="O8" s="5"/>
      <c r="P8" s="5"/>
      <c r="Q8" s="5"/>
    </row>
    <row r="9" spans="1:17">
      <c r="L9" s="6"/>
      <c r="M9" s="6"/>
      <c r="N9" s="6"/>
      <c r="O9" s="6"/>
      <c r="P9" s="6"/>
      <c r="Q9" s="6"/>
    </row>
    <row r="10" spans="1:17" ht="31.5" customHeight="1">
      <c r="A10" s="698" t="s">
        <v>2</v>
      </c>
      <c r="B10" s="698"/>
      <c r="C10" s="698"/>
      <c r="D10" s="698"/>
      <c r="E10" s="698"/>
      <c r="L10" s="721" t="s">
        <v>3</v>
      </c>
      <c r="M10" s="721"/>
      <c r="N10" s="721"/>
      <c r="O10" s="8"/>
      <c r="P10" s="8"/>
      <c r="Q10" s="8"/>
    </row>
    <row r="11" spans="1:17" ht="18">
      <c r="A11" s="10"/>
      <c r="B11" s="10"/>
      <c r="C11" s="7"/>
      <c r="D11" s="7"/>
      <c r="E11" s="11"/>
      <c r="L11" s="8"/>
      <c r="M11" s="491"/>
      <c r="N11" s="8"/>
      <c r="O11" s="8"/>
      <c r="P11" s="8"/>
      <c r="Q11" s="8"/>
    </row>
    <row r="12" spans="1:17" ht="18" customHeight="1">
      <c r="A12" s="698" t="s">
        <v>4</v>
      </c>
      <c r="B12" s="698"/>
      <c r="C12" s="698"/>
      <c r="E12" s="11"/>
      <c r="L12" s="7" t="s">
        <v>5</v>
      </c>
      <c r="M12" s="8"/>
      <c r="N12" s="12"/>
      <c r="O12" s="8"/>
      <c r="P12" s="8"/>
      <c r="Q12" s="8"/>
    </row>
    <row r="13" spans="1:17" ht="15.75" thickBot="1">
      <c r="C13" s="492"/>
      <c r="L13" s="493"/>
      <c r="M13" s="8"/>
      <c r="N13" s="8"/>
      <c r="O13" s="8"/>
      <c r="P13" s="8"/>
      <c r="Q13" s="8"/>
    </row>
    <row r="14" spans="1:17" ht="18.75" customHeight="1" thickBot="1">
      <c r="A14" s="722" t="s">
        <v>228</v>
      </c>
      <c r="B14" s="722" t="s">
        <v>229</v>
      </c>
      <c r="C14" s="722" t="s">
        <v>230</v>
      </c>
      <c r="D14" s="724"/>
      <c r="E14" s="725"/>
      <c r="F14" s="726"/>
      <c r="G14" s="727"/>
      <c r="H14" s="728"/>
      <c r="I14" s="728"/>
      <c r="J14" s="728"/>
      <c r="K14" s="729"/>
      <c r="L14" s="714" t="s">
        <v>231</v>
      </c>
      <c r="M14" s="715"/>
      <c r="N14" s="708" t="s">
        <v>232</v>
      </c>
      <c r="O14" s="494"/>
      <c r="P14" s="495"/>
      <c r="Q14" s="495"/>
    </row>
    <row r="15" spans="1:17" ht="36.75" customHeight="1" thickBot="1">
      <c r="A15" s="723"/>
      <c r="B15" s="723"/>
      <c r="C15" s="723"/>
      <c r="D15" s="15"/>
      <c r="E15" s="15"/>
      <c r="F15" s="15"/>
      <c r="G15" s="15"/>
      <c r="H15" s="15"/>
      <c r="I15" s="15"/>
      <c r="J15" s="15"/>
      <c r="K15" s="15"/>
      <c r="L15" s="496" t="s">
        <v>233</v>
      </c>
      <c r="M15" s="497" t="s">
        <v>234</v>
      </c>
      <c r="N15" s="710"/>
      <c r="O15" s="498"/>
      <c r="P15" s="498"/>
      <c r="Q15" s="498"/>
    </row>
    <row r="16" spans="1:17" ht="15.75" customHeight="1" thickBot="1">
      <c r="A16" s="708" t="s">
        <v>28</v>
      </c>
      <c r="B16" s="708" t="s">
        <v>29</v>
      </c>
      <c r="C16" s="499" t="s">
        <v>30</v>
      </c>
      <c r="D16" s="32"/>
      <c r="E16" s="22"/>
      <c r="F16" s="22"/>
      <c r="G16" s="22"/>
      <c r="H16" s="22"/>
      <c r="I16" s="22"/>
      <c r="J16" s="22"/>
      <c r="K16" s="29"/>
      <c r="L16" s="500">
        <f>L18+L19+L21+L20</f>
        <v>904266.15207999991</v>
      </c>
      <c r="M16" s="501">
        <f>M18+M19+M21+M20</f>
        <v>437156.55220999994</v>
      </c>
      <c r="N16" s="502">
        <f>ROUND((M16*100/L16),1)</f>
        <v>48.3</v>
      </c>
      <c r="O16" s="503"/>
      <c r="P16" s="503"/>
      <c r="Q16" s="503"/>
    </row>
    <row r="17" spans="1:18" ht="15.75" thickBot="1">
      <c r="A17" s="709"/>
      <c r="B17" s="709"/>
      <c r="C17" s="499"/>
      <c r="D17" s="32" t="s">
        <v>31</v>
      </c>
      <c r="E17" s="22"/>
      <c r="F17" s="29"/>
      <c r="G17" s="504" t="s">
        <v>32</v>
      </c>
      <c r="H17" s="505"/>
      <c r="I17" s="506"/>
      <c r="J17" s="29"/>
      <c r="K17" s="507"/>
      <c r="L17" s="500"/>
      <c r="M17" s="508"/>
      <c r="N17" s="502"/>
      <c r="O17" s="503"/>
      <c r="P17" s="503"/>
      <c r="Q17" s="503"/>
    </row>
    <row r="18" spans="1:18" ht="36.75" customHeight="1" thickBot="1">
      <c r="A18" s="709"/>
      <c r="B18" s="709"/>
      <c r="C18" s="509" t="s">
        <v>235</v>
      </c>
      <c r="D18" s="32"/>
      <c r="E18" s="22"/>
      <c r="F18" s="29"/>
      <c r="G18" s="510"/>
      <c r="H18" s="510"/>
      <c r="I18" s="510"/>
      <c r="J18" s="29"/>
      <c r="K18" s="511"/>
      <c r="L18" s="500">
        <f>L23+L28+L33+L43+L53++L48</f>
        <v>259764.27908000001</v>
      </c>
      <c r="M18" s="508">
        <f>M23+M28+M33+M43+M53++M48</f>
        <v>114292.69016999999</v>
      </c>
      <c r="N18" s="502">
        <f t="shared" ref="N18:N56" si="0">ROUND((M18*100/L18),1)</f>
        <v>44</v>
      </c>
      <c r="O18" s="503"/>
      <c r="P18" s="503"/>
      <c r="Q18" s="503"/>
    </row>
    <row r="19" spans="1:18" ht="48.75" customHeight="1" thickBot="1">
      <c r="A19" s="709"/>
      <c r="B19" s="709"/>
      <c r="C19" s="509" t="s">
        <v>236</v>
      </c>
      <c r="D19" s="32"/>
      <c r="E19" s="22"/>
      <c r="F19" s="29"/>
      <c r="G19" s="510"/>
      <c r="H19" s="510"/>
      <c r="I19" s="510"/>
      <c r="J19" s="29"/>
      <c r="K19" s="511"/>
      <c r="L19" s="500">
        <f>L24+L29+L34+L44+L54++L49</f>
        <v>537134.69699999993</v>
      </c>
      <c r="M19" s="508">
        <f>M24+M29+M34+M44+M54++M49</f>
        <v>287252.08432999998</v>
      </c>
      <c r="N19" s="502">
        <f t="shared" si="0"/>
        <v>53.5</v>
      </c>
      <c r="O19" s="503"/>
      <c r="P19" s="503"/>
      <c r="Q19" s="503"/>
      <c r="R19" s="170"/>
    </row>
    <row r="20" spans="1:18" ht="36.75" customHeight="1" thickBot="1">
      <c r="A20" s="709"/>
      <c r="B20" s="709"/>
      <c r="C20" s="512" t="s">
        <v>237</v>
      </c>
      <c r="D20" s="32"/>
      <c r="E20" s="22"/>
      <c r="F20" s="29"/>
      <c r="G20" s="513"/>
      <c r="H20" s="513"/>
      <c r="I20" s="513"/>
      <c r="J20" s="29"/>
      <c r="K20" s="511"/>
      <c r="L20" s="500">
        <f>L25+L30+L35+L40</f>
        <v>0</v>
      </c>
      <c r="M20" s="501">
        <f>M25+M30+M35+M40+M45+M50+M55</f>
        <v>0</v>
      </c>
      <c r="N20" s="502"/>
      <c r="O20" s="503"/>
      <c r="P20" s="503"/>
      <c r="Q20" s="503"/>
      <c r="R20" s="170"/>
    </row>
    <row r="21" spans="1:18" ht="15.75" thickBot="1">
      <c r="A21" s="710"/>
      <c r="B21" s="710"/>
      <c r="C21" s="514" t="s">
        <v>238</v>
      </c>
      <c r="D21" s="515"/>
      <c r="E21" s="37"/>
      <c r="F21" s="38"/>
      <c r="G21" s="48"/>
      <c r="H21" s="48"/>
      <c r="I21" s="48"/>
      <c r="J21" s="516"/>
      <c r="K21" s="517"/>
      <c r="L21" s="500">
        <f>L26+L31+L36+L46+L56++L51</f>
        <v>107367.17600000001</v>
      </c>
      <c r="M21" s="518">
        <f>M26+M31+M36+M46+M56++M51</f>
        <v>35611.777710000002</v>
      </c>
      <c r="N21" s="502">
        <f t="shared" si="0"/>
        <v>33.200000000000003</v>
      </c>
      <c r="O21" s="503"/>
      <c r="P21" s="503"/>
      <c r="Q21" s="503"/>
      <c r="R21" s="170"/>
    </row>
    <row r="22" spans="1:18" ht="15.75" customHeight="1" thickBot="1">
      <c r="A22" s="716" t="s">
        <v>37</v>
      </c>
      <c r="B22" s="716" t="s">
        <v>38</v>
      </c>
      <c r="C22" s="514" t="s">
        <v>30</v>
      </c>
      <c r="D22" s="46"/>
      <c r="E22" s="47"/>
      <c r="F22" s="47"/>
      <c r="G22" s="48"/>
      <c r="H22" s="48"/>
      <c r="I22" s="48"/>
      <c r="J22" s="48"/>
      <c r="K22" s="519"/>
      <c r="L22" s="520">
        <f>SUM(L23:L26)</f>
        <v>30377.226999999999</v>
      </c>
      <c r="M22" s="520">
        <f>SUM(M23:M26)</f>
        <v>19566.294529999999</v>
      </c>
      <c r="N22" s="502">
        <f t="shared" si="0"/>
        <v>64.400000000000006</v>
      </c>
      <c r="O22" s="503"/>
      <c r="P22" s="503"/>
      <c r="Q22" s="503"/>
      <c r="R22" s="707"/>
    </row>
    <row r="23" spans="1:18" ht="36.75" customHeight="1" thickBot="1">
      <c r="A23" s="717"/>
      <c r="B23" s="717"/>
      <c r="C23" s="509" t="s">
        <v>235</v>
      </c>
      <c r="D23" s="46"/>
      <c r="E23" s="47"/>
      <c r="F23" s="47"/>
      <c r="G23" s="48"/>
      <c r="H23" s="48"/>
      <c r="I23" s="48"/>
      <c r="J23" s="48"/>
      <c r="K23" s="521"/>
      <c r="L23" s="522">
        <v>11379</v>
      </c>
      <c r="M23" s="523">
        <v>5509.9749000000002</v>
      </c>
      <c r="N23" s="502">
        <f t="shared" si="0"/>
        <v>48.4</v>
      </c>
      <c r="O23" s="524"/>
      <c r="P23" s="524"/>
      <c r="Q23" s="524"/>
      <c r="R23" s="707"/>
    </row>
    <row r="24" spans="1:18" ht="48.75" customHeight="1" thickBot="1">
      <c r="A24" s="717"/>
      <c r="B24" s="717"/>
      <c r="C24" s="509" t="s">
        <v>236</v>
      </c>
      <c r="D24" s="55"/>
      <c r="E24" s="56"/>
      <c r="F24" s="56"/>
      <c r="G24" s="49"/>
      <c r="H24" s="49"/>
      <c r="I24" s="49"/>
      <c r="J24" s="48"/>
      <c r="K24" s="521"/>
      <c r="L24" s="525">
        <v>18998.226999999999</v>
      </c>
      <c r="M24" s="523">
        <v>14056.31963</v>
      </c>
      <c r="N24" s="502">
        <f t="shared" si="0"/>
        <v>74</v>
      </c>
      <c r="O24" s="524"/>
      <c r="P24" s="524"/>
      <c r="Q24" s="524"/>
      <c r="R24" s="707"/>
    </row>
    <row r="25" spans="1:18" ht="36.75" customHeight="1" thickBot="1">
      <c r="A25" s="717"/>
      <c r="B25" s="717"/>
      <c r="C25" s="512" t="s">
        <v>237</v>
      </c>
      <c r="D25" s="55"/>
      <c r="E25" s="56"/>
      <c r="F25" s="56"/>
      <c r="G25" s="49"/>
      <c r="H25" s="49"/>
      <c r="I25" s="49"/>
      <c r="J25" s="48"/>
      <c r="K25" s="521"/>
      <c r="L25" s="526">
        <v>0</v>
      </c>
      <c r="M25" s="523">
        <v>0</v>
      </c>
      <c r="N25" s="502"/>
      <c r="O25" s="524"/>
      <c r="P25" s="524"/>
      <c r="Q25" s="524"/>
      <c r="R25" s="707"/>
    </row>
    <row r="26" spans="1:18" ht="15.75" thickBot="1">
      <c r="A26" s="718"/>
      <c r="B26" s="718"/>
      <c r="C26" s="514" t="s">
        <v>238</v>
      </c>
      <c r="D26" s="55"/>
      <c r="E26" s="56"/>
      <c r="F26" s="56"/>
      <c r="G26" s="49"/>
      <c r="H26" s="49"/>
      <c r="I26" s="49"/>
      <c r="J26" s="48"/>
      <c r="K26" s="521"/>
      <c r="L26" s="527">
        <v>0</v>
      </c>
      <c r="M26" s="528">
        <v>0</v>
      </c>
      <c r="N26" s="502"/>
      <c r="O26" s="524"/>
      <c r="P26" s="524"/>
      <c r="Q26" s="524"/>
      <c r="R26" s="707"/>
    </row>
    <row r="27" spans="1:18" ht="15.75" customHeight="1" thickBot="1">
      <c r="A27" s="708" t="s">
        <v>37</v>
      </c>
      <c r="B27" s="708" t="s">
        <v>69</v>
      </c>
      <c r="C27" s="514" t="s">
        <v>30</v>
      </c>
      <c r="D27" s="74"/>
      <c r="E27" s="75"/>
      <c r="F27" s="75"/>
      <c r="G27" s="76"/>
      <c r="H27" s="76"/>
      <c r="I27" s="76"/>
      <c r="J27" s="76"/>
      <c r="K27" s="529"/>
      <c r="L27" s="530">
        <f>L28+L29+L31+L30</f>
        <v>26990.050520000001</v>
      </c>
      <c r="M27" s="531">
        <f>M28+M29+M31+M30</f>
        <v>14176.57128</v>
      </c>
      <c r="N27" s="502">
        <f t="shared" si="0"/>
        <v>52.5</v>
      </c>
      <c r="O27" s="503"/>
      <c r="P27" s="503"/>
      <c r="Q27" s="503"/>
      <c r="R27" s="96"/>
    </row>
    <row r="28" spans="1:18" ht="36.75" customHeight="1" thickBot="1">
      <c r="A28" s="709"/>
      <c r="B28" s="709"/>
      <c r="C28" s="509" t="s">
        <v>235</v>
      </c>
      <c r="D28" s="74"/>
      <c r="E28" s="75"/>
      <c r="F28" s="75"/>
      <c r="G28" s="76"/>
      <c r="H28" s="76"/>
      <c r="I28" s="76"/>
      <c r="J28" s="76"/>
      <c r="K28" s="529"/>
      <c r="L28" s="530">
        <v>23298.93852</v>
      </c>
      <c r="M28" s="532">
        <v>12061.57128</v>
      </c>
      <c r="N28" s="502">
        <f t="shared" si="0"/>
        <v>51.8</v>
      </c>
      <c r="O28" s="503"/>
      <c r="P28" s="503"/>
      <c r="Q28" s="503"/>
      <c r="R28" s="96"/>
    </row>
    <row r="29" spans="1:18" ht="48.75" customHeight="1" thickBot="1">
      <c r="A29" s="709"/>
      <c r="B29" s="709"/>
      <c r="C29" s="509" t="s">
        <v>236</v>
      </c>
      <c r="D29" s="74"/>
      <c r="E29" s="75"/>
      <c r="F29" s="75"/>
      <c r="G29" s="76"/>
      <c r="H29" s="76"/>
      <c r="I29" s="76"/>
      <c r="J29" s="76"/>
      <c r="K29" s="529"/>
      <c r="L29" s="530">
        <v>3691.1120000000001</v>
      </c>
      <c r="M29" s="532">
        <v>2115</v>
      </c>
      <c r="N29" s="502">
        <f t="shared" si="0"/>
        <v>57.3</v>
      </c>
      <c r="O29" s="503"/>
      <c r="P29" s="503"/>
      <c r="Q29" s="503"/>
      <c r="R29" s="96"/>
    </row>
    <row r="30" spans="1:18" ht="36.75" customHeight="1" thickBot="1">
      <c r="A30" s="709"/>
      <c r="B30" s="709"/>
      <c r="C30" s="512" t="s">
        <v>237</v>
      </c>
      <c r="D30" s="74"/>
      <c r="E30" s="75"/>
      <c r="F30" s="75"/>
      <c r="G30" s="76"/>
      <c r="H30" s="76"/>
      <c r="I30" s="76"/>
      <c r="J30" s="76"/>
      <c r="K30" s="529"/>
      <c r="L30" s="530">
        <v>0</v>
      </c>
      <c r="M30" s="531">
        <v>0</v>
      </c>
      <c r="N30" s="502"/>
      <c r="O30" s="503"/>
      <c r="P30" s="503"/>
      <c r="Q30" s="503"/>
      <c r="R30" s="96"/>
    </row>
    <row r="31" spans="1:18" ht="15.75" thickBot="1">
      <c r="A31" s="710"/>
      <c r="B31" s="710"/>
      <c r="C31" s="514" t="s">
        <v>238</v>
      </c>
      <c r="D31" s="74"/>
      <c r="E31" s="75"/>
      <c r="F31" s="75"/>
      <c r="G31" s="76"/>
      <c r="H31" s="76"/>
      <c r="I31" s="76"/>
      <c r="J31" s="76"/>
      <c r="K31" s="529"/>
      <c r="L31" s="530">
        <v>0</v>
      </c>
      <c r="M31" s="533">
        <v>0</v>
      </c>
      <c r="N31" s="502"/>
      <c r="O31" s="503"/>
      <c r="P31" s="503"/>
      <c r="Q31" s="503"/>
      <c r="R31" s="96"/>
    </row>
    <row r="32" spans="1:18" ht="15.75" customHeight="1" thickBot="1">
      <c r="A32" s="708" t="s">
        <v>37</v>
      </c>
      <c r="B32" s="708" t="s">
        <v>87</v>
      </c>
      <c r="C32" s="514" t="s">
        <v>30</v>
      </c>
      <c r="D32" s="74"/>
      <c r="E32" s="75"/>
      <c r="F32" s="75"/>
      <c r="G32" s="75"/>
      <c r="H32" s="75"/>
      <c r="I32" s="75"/>
      <c r="J32" s="76"/>
      <c r="K32" s="529"/>
      <c r="L32" s="530">
        <f>L33+L34+L36+L35</f>
        <v>391.97685999999999</v>
      </c>
      <c r="M32" s="531">
        <f>M33+M34+M36+M35</f>
        <v>391.97685999999999</v>
      </c>
      <c r="N32" s="502">
        <f t="shared" si="0"/>
        <v>100</v>
      </c>
      <c r="O32" s="503"/>
      <c r="P32" s="503"/>
      <c r="Q32" s="503"/>
      <c r="R32" s="96"/>
    </row>
    <row r="33" spans="1:18" ht="36.75" customHeight="1" thickBot="1">
      <c r="A33" s="709"/>
      <c r="B33" s="709"/>
      <c r="C33" s="509" t="s">
        <v>235</v>
      </c>
      <c r="D33" s="534"/>
      <c r="E33" s="535"/>
      <c r="F33" s="535"/>
      <c r="G33" s="534"/>
      <c r="H33" s="534"/>
      <c r="I33" s="535"/>
      <c r="J33" s="536"/>
      <c r="K33" s="537"/>
      <c r="L33" s="538">
        <v>391.97685999999999</v>
      </c>
      <c r="M33" s="539">
        <v>391.97685999999999</v>
      </c>
      <c r="N33" s="502">
        <f t="shared" si="0"/>
        <v>100</v>
      </c>
      <c r="O33" s="503"/>
      <c r="P33" s="503"/>
      <c r="Q33" s="503"/>
      <c r="R33" s="96"/>
    </row>
    <row r="34" spans="1:18" ht="48.75" customHeight="1" thickBot="1">
      <c r="A34" s="709"/>
      <c r="B34" s="709"/>
      <c r="C34" s="509" t="s">
        <v>236</v>
      </c>
      <c r="D34" s="534"/>
      <c r="E34" s="535"/>
      <c r="F34" s="535"/>
      <c r="G34" s="534"/>
      <c r="H34" s="534"/>
      <c r="I34" s="535"/>
      <c r="J34" s="536"/>
      <c r="K34" s="540"/>
      <c r="L34" s="538">
        <v>0</v>
      </c>
      <c r="M34" s="539">
        <v>0</v>
      </c>
      <c r="N34" s="502"/>
      <c r="O34" s="503"/>
      <c r="P34" s="503"/>
      <c r="Q34" s="503"/>
      <c r="R34" s="96"/>
    </row>
    <row r="35" spans="1:18" ht="36.75" customHeight="1" thickBot="1">
      <c r="A35" s="709"/>
      <c r="B35" s="709"/>
      <c r="C35" s="512" t="s">
        <v>237</v>
      </c>
      <c r="D35" s="534"/>
      <c r="E35" s="535"/>
      <c r="F35" s="535"/>
      <c r="G35" s="534"/>
      <c r="H35" s="534"/>
      <c r="I35" s="535"/>
      <c r="J35" s="536"/>
      <c r="K35" s="540"/>
      <c r="L35" s="538">
        <v>0</v>
      </c>
      <c r="M35" s="539">
        <v>0</v>
      </c>
      <c r="N35" s="502"/>
      <c r="O35" s="503"/>
      <c r="P35" s="503"/>
      <c r="Q35" s="503"/>
      <c r="R35" s="96"/>
    </row>
    <row r="36" spans="1:18" ht="15.75" thickBot="1">
      <c r="A36" s="710"/>
      <c r="B36" s="710"/>
      <c r="C36" s="514" t="s">
        <v>238</v>
      </c>
      <c r="D36" s="534"/>
      <c r="E36" s="535"/>
      <c r="F36" s="37"/>
      <c r="G36" s="515"/>
      <c r="H36" s="534"/>
      <c r="I36" s="535"/>
      <c r="J36" s="39"/>
      <c r="K36" s="540"/>
      <c r="L36" s="538">
        <v>0</v>
      </c>
      <c r="M36" s="541">
        <v>0</v>
      </c>
      <c r="N36" s="502"/>
      <c r="O36" s="503"/>
      <c r="P36" s="503"/>
      <c r="Q36" s="503"/>
      <c r="R36" s="96"/>
    </row>
    <row r="37" spans="1:18" ht="15.75" customHeight="1" thickBot="1">
      <c r="A37" s="711" t="s">
        <v>33</v>
      </c>
      <c r="B37" s="711" t="s">
        <v>34</v>
      </c>
      <c r="C37" s="542" t="s">
        <v>30</v>
      </c>
      <c r="D37" s="543"/>
      <c r="E37" s="544"/>
      <c r="F37" s="545"/>
      <c r="G37" s="546"/>
      <c r="H37" s="543"/>
      <c r="I37" s="544"/>
      <c r="J37" s="545"/>
      <c r="K37" s="547"/>
      <c r="L37" s="548">
        <f>L42+L47+L52</f>
        <v>846506.89769999997</v>
      </c>
      <c r="M37" s="549">
        <f>M38+M39+M40+M41</f>
        <v>403021.70953999995</v>
      </c>
      <c r="N37" s="502">
        <f t="shared" si="0"/>
        <v>47.6</v>
      </c>
      <c r="O37" s="550"/>
      <c r="P37" s="550"/>
      <c r="Q37" s="550"/>
      <c r="R37" s="96"/>
    </row>
    <row r="38" spans="1:18" ht="36.75" customHeight="1" thickBot="1">
      <c r="A38" s="712"/>
      <c r="B38" s="712"/>
      <c r="C38" s="509" t="s">
        <v>235</v>
      </c>
      <c r="D38" s="551"/>
      <c r="E38" s="552"/>
      <c r="F38" s="552"/>
      <c r="G38" s="552"/>
      <c r="H38" s="552"/>
      <c r="I38" s="552"/>
      <c r="J38" s="552"/>
      <c r="K38" s="553"/>
      <c r="L38" s="554">
        <f>L43+L48+L53</f>
        <v>224694.36369999999</v>
      </c>
      <c r="M38" s="555">
        <f>M43+M48+M53</f>
        <v>96329.167130000002</v>
      </c>
      <c r="N38" s="502">
        <f t="shared" si="0"/>
        <v>42.9</v>
      </c>
      <c r="O38" s="550"/>
      <c r="P38" s="550"/>
      <c r="Q38" s="550"/>
      <c r="R38" s="96"/>
    </row>
    <row r="39" spans="1:18" ht="48.75" customHeight="1" thickBot="1">
      <c r="A39" s="712"/>
      <c r="B39" s="712"/>
      <c r="C39" s="512" t="s">
        <v>236</v>
      </c>
      <c r="D39" s="551"/>
      <c r="E39" s="552"/>
      <c r="F39" s="552"/>
      <c r="G39" s="552"/>
      <c r="H39" s="552"/>
      <c r="I39" s="552"/>
      <c r="J39" s="552"/>
      <c r="K39" s="553"/>
      <c r="L39" s="554">
        <f>L44+L49+L54</f>
        <v>514445.35800000001</v>
      </c>
      <c r="M39" s="555">
        <f>M44+M49+M54</f>
        <v>271080.76469999994</v>
      </c>
      <c r="N39" s="502">
        <f t="shared" si="0"/>
        <v>52.7</v>
      </c>
      <c r="O39" s="550"/>
      <c r="P39" s="550"/>
      <c r="Q39" s="550"/>
      <c r="R39" s="96"/>
    </row>
    <row r="40" spans="1:18" ht="36.75" customHeight="1" thickBot="1">
      <c r="A40" s="712"/>
      <c r="B40" s="712"/>
      <c r="C40" s="512" t="s">
        <v>237</v>
      </c>
      <c r="D40" s="551"/>
      <c r="E40" s="552"/>
      <c r="F40" s="552"/>
      <c r="G40" s="552"/>
      <c r="H40" s="552"/>
      <c r="I40" s="552"/>
      <c r="J40" s="552"/>
      <c r="K40" s="553"/>
      <c r="L40" s="554">
        <f>L45+L50+L55</f>
        <v>0</v>
      </c>
      <c r="M40" s="555">
        <v>0</v>
      </c>
      <c r="N40" s="502"/>
      <c r="O40" s="550"/>
      <c r="P40" s="550"/>
      <c r="Q40" s="550"/>
      <c r="R40" s="96"/>
    </row>
    <row r="41" spans="1:18" ht="15.75" thickBot="1">
      <c r="A41" s="713"/>
      <c r="B41" s="713"/>
      <c r="C41" s="514" t="s">
        <v>238</v>
      </c>
      <c r="D41" s="551"/>
      <c r="E41" s="552"/>
      <c r="F41" s="552"/>
      <c r="G41" s="552"/>
      <c r="H41" s="552"/>
      <c r="I41" s="552"/>
      <c r="J41" s="552"/>
      <c r="K41" s="553"/>
      <c r="L41" s="554">
        <f>L46+L51+L56</f>
        <v>107367.17600000001</v>
      </c>
      <c r="M41" s="556">
        <f>M46+M51+M56</f>
        <v>35611.777710000002</v>
      </c>
      <c r="N41" s="502">
        <f t="shared" si="0"/>
        <v>33.200000000000003</v>
      </c>
      <c r="O41" s="550"/>
      <c r="P41" s="550"/>
      <c r="Q41" s="550"/>
      <c r="R41" s="96"/>
    </row>
    <row r="42" spans="1:18" s="568" customFormat="1" ht="15.75" customHeight="1" thickBot="1">
      <c r="A42" s="704" t="s">
        <v>6</v>
      </c>
      <c r="B42" s="704" t="s">
        <v>98</v>
      </c>
      <c r="C42" s="557" t="s">
        <v>30</v>
      </c>
      <c r="D42" s="558"/>
      <c r="E42" s="559"/>
      <c r="F42" s="560"/>
      <c r="G42" s="561"/>
      <c r="H42" s="561"/>
      <c r="I42" s="561"/>
      <c r="J42" s="562"/>
      <c r="K42" s="563"/>
      <c r="L42" s="564">
        <f>L43+L44+L46+L45</f>
        <v>369666.30249999999</v>
      </c>
      <c r="M42" s="565">
        <f>M43+M44+M46+M45</f>
        <v>114628.79303999999</v>
      </c>
      <c r="N42" s="502">
        <f t="shared" si="0"/>
        <v>31</v>
      </c>
      <c r="O42" s="566"/>
      <c r="P42" s="566"/>
      <c r="Q42" s="566"/>
      <c r="R42" s="567"/>
    </row>
    <row r="43" spans="1:18" s="568" customFormat="1" ht="36.75" customHeight="1" thickBot="1">
      <c r="A43" s="705"/>
      <c r="B43" s="705"/>
      <c r="C43" s="509" t="s">
        <v>235</v>
      </c>
      <c r="D43" s="569"/>
      <c r="E43" s="570"/>
      <c r="F43" s="571"/>
      <c r="G43" s="572"/>
      <c r="H43" s="572"/>
      <c r="I43" s="572"/>
      <c r="J43" s="573"/>
      <c r="K43" s="574"/>
      <c r="L43" s="564">
        <v>94083.233500000002</v>
      </c>
      <c r="M43" s="575">
        <v>22569.976589999998</v>
      </c>
      <c r="N43" s="502">
        <f t="shared" si="0"/>
        <v>24</v>
      </c>
      <c r="O43" s="566"/>
      <c r="P43" s="566"/>
      <c r="Q43" s="566"/>
      <c r="R43" s="567"/>
    </row>
    <row r="44" spans="1:18" s="568" customFormat="1" ht="48.75" customHeight="1" thickBot="1">
      <c r="A44" s="705"/>
      <c r="B44" s="705"/>
      <c r="C44" s="512" t="s">
        <v>236</v>
      </c>
      <c r="D44" s="576"/>
      <c r="E44" s="577"/>
      <c r="F44" s="560"/>
      <c r="G44" s="561"/>
      <c r="H44" s="561"/>
      <c r="I44" s="561"/>
      <c r="J44" s="572"/>
      <c r="K44" s="563"/>
      <c r="L44" s="578">
        <v>179063.973</v>
      </c>
      <c r="M44" s="579">
        <v>61030.263339999998</v>
      </c>
      <c r="N44" s="502">
        <f t="shared" si="0"/>
        <v>34.1</v>
      </c>
      <c r="O44" s="566"/>
      <c r="P44" s="566"/>
      <c r="Q44" s="566"/>
      <c r="R44" s="567"/>
    </row>
    <row r="45" spans="1:18" s="568" customFormat="1" ht="36.75" customHeight="1" thickBot="1">
      <c r="A45" s="705"/>
      <c r="B45" s="705"/>
      <c r="C45" s="512" t="s">
        <v>237</v>
      </c>
      <c r="D45" s="576"/>
      <c r="E45" s="577"/>
      <c r="F45" s="560"/>
      <c r="G45" s="561"/>
      <c r="H45" s="561"/>
      <c r="I45" s="561"/>
      <c r="J45" s="572"/>
      <c r="K45" s="563"/>
      <c r="L45" s="578">
        <v>0</v>
      </c>
      <c r="M45" s="575">
        <v>0</v>
      </c>
      <c r="N45" s="502">
        <v>0</v>
      </c>
      <c r="O45" s="566"/>
      <c r="P45" s="566"/>
      <c r="Q45" s="566"/>
      <c r="R45" s="567"/>
    </row>
    <row r="46" spans="1:18" s="568" customFormat="1" ht="15.75" thickBot="1">
      <c r="A46" s="706"/>
      <c r="B46" s="706"/>
      <c r="C46" s="514" t="s">
        <v>238</v>
      </c>
      <c r="D46" s="576"/>
      <c r="E46" s="577"/>
      <c r="F46" s="560"/>
      <c r="G46" s="561"/>
      <c r="H46" s="561"/>
      <c r="I46" s="561"/>
      <c r="J46" s="572"/>
      <c r="K46" s="563"/>
      <c r="L46" s="578">
        <v>96519.096000000005</v>
      </c>
      <c r="M46" s="580">
        <v>31028.553110000001</v>
      </c>
      <c r="N46" s="502">
        <f t="shared" si="0"/>
        <v>32.1</v>
      </c>
      <c r="O46" s="566"/>
      <c r="P46" s="566"/>
      <c r="Q46" s="566"/>
      <c r="R46" s="567"/>
    </row>
    <row r="47" spans="1:18" s="588" customFormat="1" ht="15.75" customHeight="1" thickBot="1">
      <c r="A47" s="704" t="s">
        <v>6</v>
      </c>
      <c r="B47" s="704" t="s">
        <v>155</v>
      </c>
      <c r="C47" s="557" t="s">
        <v>30</v>
      </c>
      <c r="D47" s="581"/>
      <c r="E47" s="582"/>
      <c r="F47" s="582"/>
      <c r="G47" s="583"/>
      <c r="H47" s="583"/>
      <c r="I47" s="583"/>
      <c r="J47" s="561"/>
      <c r="K47" s="584"/>
      <c r="L47" s="585">
        <f>L48+L49+L50+L51</f>
        <v>442616.32753999997</v>
      </c>
      <c r="M47" s="586">
        <f>M48+M49+M51+M50</f>
        <v>273929.30223999999</v>
      </c>
      <c r="N47" s="502">
        <f t="shared" si="0"/>
        <v>61.9</v>
      </c>
      <c r="O47" s="587"/>
      <c r="P47" s="587"/>
      <c r="Q47" s="587"/>
    </row>
    <row r="48" spans="1:18" s="588" customFormat="1" ht="36.75" customHeight="1" thickBot="1">
      <c r="A48" s="705"/>
      <c r="B48" s="705"/>
      <c r="C48" s="509" t="s">
        <v>235</v>
      </c>
      <c r="D48" s="581"/>
      <c r="E48" s="582"/>
      <c r="F48" s="582"/>
      <c r="G48" s="583"/>
      <c r="H48" s="583"/>
      <c r="I48" s="583"/>
      <c r="J48" s="561"/>
      <c r="K48" s="584"/>
      <c r="L48" s="589">
        <v>104297.83454</v>
      </c>
      <c r="M48" s="590">
        <v>61506.834269999999</v>
      </c>
      <c r="N48" s="502">
        <f t="shared" si="0"/>
        <v>59</v>
      </c>
      <c r="O48" s="587"/>
      <c r="P48" s="587"/>
      <c r="Q48" s="587"/>
    </row>
    <row r="49" spans="1:18" s="588" customFormat="1" ht="48.75" customHeight="1" thickBot="1">
      <c r="A49" s="705"/>
      <c r="B49" s="705"/>
      <c r="C49" s="512" t="s">
        <v>236</v>
      </c>
      <c r="D49" s="581"/>
      <c r="E49" s="582"/>
      <c r="F49" s="582"/>
      <c r="G49" s="583"/>
      <c r="H49" s="583"/>
      <c r="I49" s="583"/>
      <c r="J49" s="561"/>
      <c r="K49" s="584"/>
      <c r="L49" s="589">
        <v>330941.27299999999</v>
      </c>
      <c r="M49" s="590">
        <v>209570.35735999999</v>
      </c>
      <c r="N49" s="502">
        <f t="shared" si="0"/>
        <v>63.3</v>
      </c>
      <c r="O49" s="587"/>
      <c r="P49" s="587"/>
      <c r="Q49" s="587"/>
    </row>
    <row r="50" spans="1:18" s="588" customFormat="1" ht="36.75" customHeight="1" thickBot="1">
      <c r="A50" s="705"/>
      <c r="B50" s="705"/>
      <c r="C50" s="512" t="s">
        <v>237</v>
      </c>
      <c r="D50" s="581"/>
      <c r="E50" s="582"/>
      <c r="F50" s="582"/>
      <c r="G50" s="583"/>
      <c r="H50" s="583"/>
      <c r="I50" s="583"/>
      <c r="J50" s="561"/>
      <c r="K50" s="584"/>
      <c r="L50" s="589">
        <v>0</v>
      </c>
      <c r="M50" s="586">
        <v>0</v>
      </c>
      <c r="N50" s="502" t="e">
        <f t="shared" si="0"/>
        <v>#DIV/0!</v>
      </c>
      <c r="O50" s="587"/>
      <c r="P50" s="587"/>
      <c r="Q50" s="587"/>
    </row>
    <row r="51" spans="1:18" s="588" customFormat="1" ht="15.75" thickBot="1">
      <c r="A51" s="706"/>
      <c r="B51" s="706"/>
      <c r="C51" s="514" t="s">
        <v>238</v>
      </c>
      <c r="D51" s="581"/>
      <c r="E51" s="582"/>
      <c r="F51" s="582"/>
      <c r="G51" s="583"/>
      <c r="H51" s="583"/>
      <c r="I51" s="583"/>
      <c r="J51" s="561"/>
      <c r="K51" s="584"/>
      <c r="L51" s="589">
        <v>7377.22</v>
      </c>
      <c r="M51" s="591">
        <v>2852.1106100000002</v>
      </c>
      <c r="N51" s="502">
        <f t="shared" si="0"/>
        <v>38.700000000000003</v>
      </c>
      <c r="O51" s="587"/>
      <c r="P51" s="587"/>
      <c r="Q51" s="587"/>
    </row>
    <row r="52" spans="1:18" s="170" customFormat="1" ht="15.75" customHeight="1" thickBot="1">
      <c r="A52" s="704" t="s">
        <v>6</v>
      </c>
      <c r="B52" s="704" t="s">
        <v>178</v>
      </c>
      <c r="C52" s="557" t="s">
        <v>30</v>
      </c>
      <c r="D52" s="592"/>
      <c r="E52" s="593"/>
      <c r="F52" s="593"/>
      <c r="G52" s="594"/>
      <c r="H52" s="594"/>
      <c r="I52" s="594"/>
      <c r="J52" s="572"/>
      <c r="K52" s="595"/>
      <c r="L52" s="585">
        <f>L53+L54+L56+L55</f>
        <v>34224.267659999998</v>
      </c>
      <c r="M52" s="596">
        <f>M53+M54+M56+M55</f>
        <v>14463.61426</v>
      </c>
      <c r="N52" s="502">
        <f t="shared" si="0"/>
        <v>42.3</v>
      </c>
      <c r="O52" s="587"/>
      <c r="P52" s="587"/>
      <c r="Q52" s="587"/>
    </row>
    <row r="53" spans="1:18" s="170" customFormat="1" ht="36.75" customHeight="1" thickBot="1">
      <c r="A53" s="705"/>
      <c r="B53" s="705"/>
      <c r="C53" s="509" t="s">
        <v>235</v>
      </c>
      <c r="D53" s="597"/>
      <c r="E53" s="598"/>
      <c r="F53" s="598"/>
      <c r="G53" s="594"/>
      <c r="H53" s="594"/>
      <c r="I53" s="594"/>
      <c r="J53" s="572"/>
      <c r="K53" s="595"/>
      <c r="L53" s="585">
        <v>26313.29566</v>
      </c>
      <c r="M53" s="596">
        <v>12252.35627</v>
      </c>
      <c r="N53" s="502">
        <f t="shared" si="0"/>
        <v>46.6</v>
      </c>
      <c r="O53" s="587"/>
      <c r="P53" s="587"/>
      <c r="Q53" s="587"/>
    </row>
    <row r="54" spans="1:18" s="170" customFormat="1" ht="48.75" customHeight="1" thickBot="1">
      <c r="A54" s="705"/>
      <c r="B54" s="705"/>
      <c r="C54" s="512" t="s">
        <v>236</v>
      </c>
      <c r="D54" s="599"/>
      <c r="E54" s="600"/>
      <c r="F54" s="600"/>
      <c r="G54" s="601"/>
      <c r="H54" s="601"/>
      <c r="I54" s="601"/>
      <c r="J54" s="561"/>
      <c r="K54" s="602"/>
      <c r="L54" s="603">
        <v>4440.1120000000001</v>
      </c>
      <c r="M54" s="596">
        <v>480.14400000000001</v>
      </c>
      <c r="N54" s="502">
        <f t="shared" si="0"/>
        <v>10.8</v>
      </c>
      <c r="O54" s="587"/>
      <c r="P54" s="587"/>
      <c r="Q54" s="587"/>
    </row>
    <row r="55" spans="1:18" s="170" customFormat="1" ht="36.75" customHeight="1" thickBot="1">
      <c r="A55" s="705"/>
      <c r="B55" s="705"/>
      <c r="C55" s="512" t="s">
        <v>237</v>
      </c>
      <c r="D55" s="599"/>
      <c r="E55" s="600"/>
      <c r="F55" s="600"/>
      <c r="G55" s="601"/>
      <c r="H55" s="601"/>
      <c r="I55" s="601"/>
      <c r="J55" s="604"/>
      <c r="K55" s="602"/>
      <c r="L55" s="585">
        <v>0</v>
      </c>
      <c r="M55" s="587">
        <v>0</v>
      </c>
      <c r="N55" s="502">
        <v>0</v>
      </c>
      <c r="O55" s="587"/>
      <c r="P55" s="587"/>
      <c r="Q55" s="587"/>
    </row>
    <row r="56" spans="1:18" s="608" customFormat="1" ht="15.75" thickBot="1">
      <c r="A56" s="706"/>
      <c r="B56" s="706"/>
      <c r="C56" s="514" t="s">
        <v>238</v>
      </c>
      <c r="D56" s="597"/>
      <c r="E56" s="598"/>
      <c r="F56" s="598"/>
      <c r="G56" s="594"/>
      <c r="H56" s="594"/>
      <c r="I56" s="594"/>
      <c r="J56" s="605"/>
      <c r="K56" s="595"/>
      <c r="L56" s="548">
        <v>3470.86</v>
      </c>
      <c r="M56" s="606">
        <v>1731.1139900000001</v>
      </c>
      <c r="N56" s="502">
        <f t="shared" si="0"/>
        <v>49.9</v>
      </c>
      <c r="O56" s="550"/>
      <c r="P56" s="550"/>
      <c r="Q56" s="550"/>
      <c r="R56" s="607"/>
    </row>
    <row r="57" spans="1:18" s="170" customFormat="1" ht="15.75" thickBot="1">
      <c r="A57" s="609"/>
      <c r="B57" s="610"/>
      <c r="C57" s="610"/>
      <c r="D57" s="611"/>
      <c r="E57" s="612"/>
      <c r="F57" s="612"/>
      <c r="G57" s="601"/>
      <c r="H57" s="601"/>
      <c r="I57" s="601"/>
      <c r="J57" s="601"/>
      <c r="K57" s="613"/>
      <c r="L57" s="614"/>
      <c r="M57" s="615"/>
      <c r="N57" s="616"/>
      <c r="O57" s="617"/>
      <c r="P57" s="617"/>
      <c r="Q57" s="617"/>
    </row>
    <row r="58" spans="1:18" s="170" customFormat="1" ht="15.75" thickBot="1">
      <c r="A58" s="618"/>
      <c r="B58" s="619"/>
      <c r="C58" s="619"/>
      <c r="D58" s="620"/>
      <c r="E58" s="621"/>
      <c r="F58" s="621"/>
      <c r="G58" s="594"/>
      <c r="H58" s="594"/>
      <c r="I58" s="594"/>
      <c r="J58" s="594"/>
      <c r="K58" s="622"/>
      <c r="L58" s="623"/>
      <c r="M58" s="624"/>
      <c r="N58" s="625"/>
      <c r="O58" s="617"/>
      <c r="P58" s="617"/>
      <c r="Q58" s="617"/>
    </row>
    <row r="59" spans="1:18" s="170" customFormat="1">
      <c r="A59" s="364"/>
      <c r="B59" s="364"/>
      <c r="C59" s="364"/>
      <c r="D59" s="365"/>
      <c r="E59" s="365"/>
      <c r="F59" s="365"/>
      <c r="G59" s="366"/>
      <c r="H59" s="366"/>
      <c r="I59" s="366"/>
      <c r="J59" s="366"/>
      <c r="K59" s="367"/>
      <c r="L59" s="626"/>
      <c r="M59" s="368"/>
      <c r="N59" s="368"/>
      <c r="O59" s="368"/>
      <c r="P59" s="368"/>
      <c r="Q59" s="368"/>
    </row>
    <row r="60" spans="1:18" s="170" customFormat="1">
      <c r="A60" s="364"/>
      <c r="B60" s="364"/>
      <c r="C60" s="364"/>
      <c r="D60" s="365"/>
      <c r="E60" s="365"/>
      <c r="F60" s="365"/>
      <c r="G60" s="366"/>
      <c r="H60" s="366"/>
      <c r="I60" s="366"/>
      <c r="J60" s="366"/>
      <c r="K60" s="367"/>
      <c r="L60" s="368"/>
      <c r="M60" s="368"/>
      <c r="N60" s="368"/>
      <c r="O60" s="368"/>
      <c r="P60" s="368"/>
      <c r="Q60" s="368"/>
    </row>
    <row r="61" spans="1:18" s="170" customFormat="1">
      <c r="A61" s="364"/>
      <c r="B61" s="364"/>
      <c r="C61" s="364"/>
      <c r="D61" s="365"/>
      <c r="E61" s="365"/>
      <c r="F61" s="365"/>
      <c r="G61" s="366"/>
      <c r="H61" s="366"/>
      <c r="I61" s="366"/>
      <c r="J61" s="366"/>
      <c r="K61" s="367"/>
      <c r="L61" s="368"/>
      <c r="M61" s="368"/>
      <c r="N61" s="368"/>
      <c r="O61" s="368"/>
      <c r="P61" s="368"/>
      <c r="Q61" s="368"/>
    </row>
    <row r="62" spans="1:18" s="170" customFormat="1">
      <c r="A62" s="364"/>
      <c r="B62" s="364"/>
      <c r="C62" s="364"/>
      <c r="D62" s="365"/>
      <c r="E62" s="365"/>
      <c r="F62" s="365"/>
      <c r="G62" s="369"/>
      <c r="H62" s="369"/>
      <c r="I62" s="369"/>
      <c r="J62" s="369"/>
      <c r="K62" s="367"/>
      <c r="L62" s="370"/>
      <c r="M62" s="370"/>
      <c r="N62" s="370"/>
      <c r="O62" s="370"/>
      <c r="P62" s="370"/>
      <c r="Q62" s="370"/>
    </row>
    <row r="63" spans="1:18" s="170" customFormat="1">
      <c r="A63" s="364"/>
      <c r="B63" s="364"/>
      <c r="C63" s="364"/>
      <c r="D63" s="365"/>
      <c r="E63" s="365"/>
      <c r="F63" s="365"/>
      <c r="G63" s="366"/>
      <c r="H63" s="366"/>
      <c r="I63" s="366"/>
      <c r="J63" s="366"/>
      <c r="K63" s="367"/>
      <c r="L63" s="368"/>
      <c r="M63" s="368"/>
      <c r="N63" s="368"/>
      <c r="O63" s="368"/>
      <c r="P63" s="368"/>
      <c r="Q63" s="368"/>
    </row>
    <row r="64" spans="1:18" s="170" customFormat="1">
      <c r="A64" s="364"/>
      <c r="B64" s="364"/>
      <c r="C64" s="364"/>
      <c r="D64" s="365"/>
      <c r="E64" s="365"/>
      <c r="F64" s="365"/>
      <c r="G64" s="366"/>
      <c r="H64" s="366"/>
      <c r="I64" s="366"/>
      <c r="J64" s="366"/>
      <c r="K64" s="367"/>
      <c r="L64" s="368"/>
      <c r="M64" s="368"/>
      <c r="N64" s="368"/>
      <c r="O64" s="368"/>
      <c r="P64" s="368"/>
      <c r="Q64" s="368"/>
    </row>
    <row r="65" spans="1:18" s="170" customFormat="1">
      <c r="A65" s="364"/>
      <c r="B65" s="364"/>
      <c r="C65" s="364"/>
      <c r="D65" s="365"/>
      <c r="E65" s="365"/>
      <c r="F65" s="365"/>
      <c r="G65" s="369"/>
      <c r="H65" s="369"/>
      <c r="I65" s="369"/>
      <c r="J65" s="369"/>
      <c r="K65" s="369"/>
      <c r="L65" s="370"/>
      <c r="M65" s="370"/>
      <c r="N65" s="371"/>
      <c r="O65" s="371"/>
      <c r="P65" s="371"/>
      <c r="Q65" s="371"/>
    </row>
    <row r="66" spans="1:18" s="170" customFormat="1">
      <c r="A66" s="364"/>
      <c r="B66" s="364"/>
      <c r="C66" s="364"/>
      <c r="D66" s="365"/>
      <c r="E66" s="365"/>
      <c r="F66" s="365"/>
      <c r="G66" s="366"/>
      <c r="H66" s="366"/>
      <c r="I66" s="366"/>
      <c r="J66" s="366"/>
      <c r="K66" s="366"/>
      <c r="L66" s="368"/>
      <c r="M66" s="368"/>
      <c r="N66" s="368"/>
      <c r="O66" s="368"/>
      <c r="P66" s="368"/>
      <c r="Q66" s="368"/>
    </row>
    <row r="67" spans="1:18" s="170" customFormat="1">
      <c r="A67" s="364"/>
      <c r="B67" s="364"/>
      <c r="C67" s="364"/>
      <c r="D67" s="365"/>
      <c r="E67" s="365"/>
      <c r="F67" s="365"/>
      <c r="G67" s="366"/>
      <c r="H67" s="366"/>
      <c r="I67" s="366"/>
      <c r="J67" s="366"/>
      <c r="K67" s="366"/>
      <c r="L67" s="368"/>
      <c r="M67" s="368"/>
      <c r="N67" s="368"/>
      <c r="O67" s="368"/>
      <c r="P67" s="368"/>
      <c r="Q67" s="368"/>
    </row>
    <row r="68" spans="1:18" s="170" customFormat="1">
      <c r="A68" s="364"/>
      <c r="B68" s="364"/>
      <c r="C68" s="364"/>
      <c r="D68" s="365"/>
      <c r="E68" s="365"/>
      <c r="F68" s="365"/>
      <c r="G68" s="366"/>
      <c r="H68" s="366"/>
      <c r="I68" s="366"/>
      <c r="J68" s="366"/>
      <c r="K68" s="366"/>
      <c r="L68" s="368"/>
      <c r="M68" s="368"/>
      <c r="N68" s="368"/>
      <c r="O68" s="368"/>
      <c r="P68" s="368"/>
      <c r="Q68" s="368"/>
    </row>
    <row r="69" spans="1:18" s="170" customFormat="1">
      <c r="A69" s="364"/>
      <c r="B69" s="364"/>
      <c r="C69" s="364"/>
      <c r="D69" s="365"/>
      <c r="E69" s="365"/>
      <c r="F69" s="365"/>
      <c r="G69" s="366"/>
      <c r="H69" s="366"/>
      <c r="I69" s="366"/>
      <c r="J69" s="366"/>
      <c r="K69" s="366"/>
      <c r="L69" s="368"/>
      <c r="M69" s="368"/>
      <c r="N69" s="368"/>
      <c r="O69" s="368"/>
      <c r="P69" s="368"/>
      <c r="Q69" s="368"/>
    </row>
    <row r="70" spans="1:18" s="170" customFormat="1">
      <c r="A70" s="364"/>
      <c r="B70" s="364"/>
      <c r="C70" s="364"/>
      <c r="D70" s="365"/>
      <c r="E70" s="365"/>
      <c r="F70" s="365"/>
      <c r="G70" s="366"/>
      <c r="H70" s="366"/>
      <c r="I70" s="366"/>
      <c r="J70" s="366"/>
      <c r="K70" s="366"/>
      <c r="L70" s="368"/>
      <c r="M70" s="368"/>
      <c r="N70" s="368"/>
      <c r="O70" s="368"/>
      <c r="P70" s="368"/>
      <c r="Q70" s="368"/>
    </row>
    <row r="71" spans="1:18" s="170" customFormat="1">
      <c r="A71" s="364"/>
      <c r="B71" s="364"/>
      <c r="C71" s="364"/>
      <c r="D71" s="365"/>
      <c r="E71" s="365"/>
      <c r="F71" s="365"/>
      <c r="G71" s="366"/>
      <c r="H71" s="366"/>
      <c r="I71" s="366"/>
      <c r="J71" s="366"/>
      <c r="K71" s="366"/>
      <c r="L71" s="368"/>
      <c r="M71" s="368"/>
      <c r="N71" s="368"/>
      <c r="O71" s="368"/>
      <c r="P71" s="368"/>
      <c r="Q71" s="368"/>
    </row>
    <row r="72" spans="1:18" s="170" customFormat="1">
      <c r="A72" s="372"/>
      <c r="B72" s="373"/>
      <c r="C72" s="374"/>
      <c r="D72" s="375"/>
      <c r="E72" s="375"/>
      <c r="F72" s="375"/>
      <c r="G72" s="376"/>
      <c r="H72" s="376"/>
      <c r="I72" s="376"/>
      <c r="J72" s="376"/>
      <c r="K72" s="376"/>
      <c r="L72" s="377"/>
      <c r="M72" s="378"/>
      <c r="N72" s="378"/>
      <c r="O72" s="378"/>
      <c r="P72" s="378"/>
      <c r="Q72" s="378"/>
    </row>
    <row r="73" spans="1:18" s="170" customFormat="1">
      <c r="A73" s="372"/>
      <c r="B73" s="373"/>
      <c r="C73" s="379"/>
      <c r="D73" s="375"/>
      <c r="E73" s="375"/>
      <c r="F73" s="375"/>
      <c r="G73" s="376"/>
      <c r="H73" s="376"/>
      <c r="I73" s="376"/>
      <c r="J73" s="369"/>
      <c r="K73" s="369"/>
      <c r="L73" s="627"/>
      <c r="M73" s="627"/>
      <c r="N73" s="627"/>
      <c r="O73" s="627"/>
      <c r="P73" s="627"/>
      <c r="Q73" s="627"/>
      <c r="R73" s="628"/>
    </row>
    <row r="74" spans="1:18" s="170" customFormat="1">
      <c r="A74" s="372"/>
      <c r="B74" s="373"/>
      <c r="C74" s="379"/>
      <c r="D74" s="382"/>
      <c r="E74" s="382"/>
      <c r="F74" s="382"/>
      <c r="G74" s="383"/>
      <c r="H74" s="383"/>
      <c r="I74" s="383"/>
      <c r="J74" s="366"/>
      <c r="K74" s="366"/>
      <c r="L74" s="368"/>
      <c r="M74" s="368"/>
      <c r="N74" s="368"/>
      <c r="O74" s="368"/>
      <c r="P74" s="368"/>
      <c r="Q74" s="368"/>
    </row>
    <row r="75" spans="1:18" s="170" customFormat="1">
      <c r="A75" s="384"/>
      <c r="B75" s="385"/>
      <c r="C75" s="379"/>
      <c r="D75" s="375"/>
      <c r="E75" s="375"/>
      <c r="F75" s="375"/>
      <c r="G75" s="376"/>
      <c r="H75" s="376"/>
      <c r="I75" s="376"/>
      <c r="J75" s="369"/>
      <c r="K75" s="369"/>
      <c r="L75" s="370"/>
      <c r="M75" s="370"/>
      <c r="N75" s="370"/>
      <c r="O75" s="370"/>
      <c r="P75" s="370"/>
      <c r="Q75" s="370"/>
    </row>
    <row r="76" spans="1:18" s="170" customFormat="1">
      <c r="A76" s="384"/>
      <c r="B76" s="385"/>
      <c r="C76" s="386"/>
      <c r="D76" s="382"/>
      <c r="E76" s="382"/>
      <c r="F76" s="382"/>
      <c r="G76" s="383"/>
      <c r="H76" s="383"/>
      <c r="I76" s="383"/>
      <c r="J76" s="366"/>
      <c r="K76" s="367"/>
      <c r="L76" s="387"/>
      <c r="M76" s="387"/>
      <c r="N76" s="387"/>
      <c r="O76" s="387"/>
      <c r="P76" s="387"/>
      <c r="Q76" s="387"/>
    </row>
    <row r="77" spans="1:18" s="170" customFormat="1">
      <c r="A77" s="384"/>
      <c r="B77" s="385"/>
      <c r="C77" s="388"/>
      <c r="D77" s="382"/>
      <c r="E77" s="382"/>
      <c r="F77" s="382"/>
      <c r="G77" s="383"/>
      <c r="H77" s="383"/>
      <c r="I77" s="383"/>
      <c r="J77" s="367"/>
      <c r="K77" s="367"/>
      <c r="L77" s="387"/>
      <c r="M77" s="389"/>
      <c r="N77" s="390"/>
      <c r="O77" s="390"/>
      <c r="P77" s="390"/>
      <c r="Q77" s="390"/>
    </row>
    <row r="78" spans="1:18" s="170" customFormat="1">
      <c r="A78" s="384"/>
      <c r="B78" s="385"/>
      <c r="C78" s="388"/>
      <c r="D78" s="382"/>
      <c r="E78" s="629"/>
      <c r="F78" s="629"/>
      <c r="G78" s="630"/>
      <c r="H78" s="630"/>
      <c r="I78" s="630"/>
      <c r="J78" s="631"/>
      <c r="K78" s="631"/>
      <c r="L78" s="632"/>
      <c r="M78" s="389"/>
      <c r="N78" s="390"/>
      <c r="O78" s="390"/>
      <c r="P78" s="390"/>
      <c r="Q78" s="390"/>
    </row>
    <row r="79" spans="1:18" s="170" customFormat="1">
      <c r="A79" s="384"/>
      <c r="B79" s="385"/>
      <c r="C79" s="388"/>
      <c r="D79" s="382"/>
      <c r="E79" s="382"/>
      <c r="F79" s="382"/>
      <c r="G79" s="383"/>
      <c r="H79" s="383"/>
      <c r="I79" s="383"/>
      <c r="J79" s="366"/>
      <c r="K79" s="366"/>
      <c r="L79" s="387"/>
      <c r="M79" s="390"/>
      <c r="N79" s="395"/>
      <c r="O79" s="395"/>
      <c r="P79" s="395"/>
      <c r="Q79" s="395"/>
    </row>
    <row r="80" spans="1:18" s="170" customFormat="1">
      <c r="A80" s="384"/>
      <c r="B80" s="385"/>
      <c r="C80" s="388"/>
      <c r="D80" s="382"/>
      <c r="E80" s="382"/>
      <c r="F80" s="382"/>
      <c r="G80" s="383"/>
      <c r="H80" s="383"/>
      <c r="I80" s="383"/>
      <c r="J80" s="366"/>
      <c r="K80" s="366"/>
      <c r="L80" s="387"/>
      <c r="M80" s="390"/>
      <c r="N80" s="395"/>
      <c r="O80" s="395"/>
      <c r="P80" s="395"/>
      <c r="Q80" s="395"/>
    </row>
    <row r="81" spans="1:19" s="170" customFormat="1">
      <c r="A81" s="384"/>
      <c r="B81" s="385"/>
      <c r="C81" s="388"/>
      <c r="D81" s="375"/>
      <c r="E81" s="375"/>
      <c r="F81" s="375"/>
      <c r="G81" s="376"/>
      <c r="H81" s="376"/>
      <c r="I81" s="376"/>
      <c r="J81" s="369"/>
      <c r="K81" s="369"/>
      <c r="L81" s="396"/>
      <c r="M81" s="396"/>
      <c r="N81" s="396"/>
      <c r="O81" s="396"/>
      <c r="P81" s="396"/>
      <c r="Q81" s="396"/>
    </row>
    <row r="82" spans="1:19" s="170" customFormat="1">
      <c r="A82" s="384"/>
      <c r="B82" s="385"/>
      <c r="C82" s="388"/>
      <c r="D82" s="382"/>
      <c r="E82" s="382"/>
      <c r="F82" s="382"/>
      <c r="G82" s="383"/>
      <c r="H82" s="383"/>
      <c r="I82" s="383"/>
      <c r="J82" s="366"/>
      <c r="K82" s="366"/>
      <c r="L82" s="387"/>
      <c r="M82" s="390"/>
      <c r="N82" s="390"/>
      <c r="O82" s="395"/>
      <c r="P82" s="395"/>
      <c r="Q82" s="395"/>
    </row>
    <row r="83" spans="1:19" s="170" customFormat="1">
      <c r="A83" s="384"/>
      <c r="B83" s="385"/>
      <c r="C83" s="388"/>
      <c r="D83" s="382"/>
      <c r="E83" s="382"/>
      <c r="F83" s="382"/>
      <c r="G83" s="383"/>
      <c r="H83" s="383"/>
      <c r="I83" s="383"/>
      <c r="J83" s="366"/>
      <c r="K83" s="366"/>
      <c r="L83" s="387"/>
      <c r="M83" s="390"/>
      <c r="N83" s="395"/>
      <c r="O83" s="395"/>
      <c r="P83" s="395"/>
      <c r="Q83" s="395"/>
    </row>
    <row r="84" spans="1:19" s="170" customFormat="1">
      <c r="A84" s="384"/>
      <c r="B84" s="385"/>
      <c r="C84" s="388"/>
      <c r="D84" s="375"/>
      <c r="E84" s="375"/>
      <c r="F84" s="375"/>
      <c r="G84" s="376"/>
      <c r="H84" s="376"/>
      <c r="I84" s="376"/>
      <c r="J84" s="369"/>
      <c r="K84" s="369"/>
      <c r="L84" s="397"/>
      <c r="M84" s="397"/>
      <c r="N84" s="397"/>
      <c r="O84" s="397"/>
      <c r="P84" s="397"/>
      <c r="Q84" s="397"/>
    </row>
    <row r="85" spans="1:19" s="170" customFormat="1">
      <c r="A85" s="364"/>
      <c r="B85" s="398"/>
      <c r="C85" s="388"/>
      <c r="D85" s="382"/>
      <c r="E85" s="382"/>
      <c r="F85" s="382"/>
      <c r="G85" s="383"/>
      <c r="H85" s="383"/>
      <c r="I85" s="383"/>
      <c r="J85" s="366"/>
      <c r="K85" s="366"/>
      <c r="L85" s="387"/>
      <c r="M85" s="389"/>
      <c r="N85" s="389"/>
      <c r="O85" s="389"/>
      <c r="P85" s="389"/>
      <c r="Q85" s="389"/>
    </row>
    <row r="86" spans="1:19" s="170" customFormat="1">
      <c r="A86" s="384"/>
      <c r="B86" s="633"/>
      <c r="C86" s="374"/>
      <c r="D86" s="382"/>
      <c r="E86" s="382"/>
      <c r="F86" s="382"/>
      <c r="G86" s="376"/>
      <c r="H86" s="376"/>
      <c r="I86" s="376"/>
      <c r="J86" s="369"/>
      <c r="K86" s="369"/>
      <c r="L86" s="397"/>
      <c r="M86" s="370"/>
      <c r="N86" s="370"/>
      <c r="O86" s="370"/>
      <c r="P86" s="370"/>
      <c r="Q86" s="370"/>
    </row>
    <row r="87" spans="1:19" s="170" customFormat="1">
      <c r="A87" s="384"/>
      <c r="B87" s="398"/>
      <c r="C87" s="386"/>
      <c r="D87" s="382"/>
      <c r="E87" s="382"/>
      <c r="F87" s="382"/>
      <c r="G87" s="383"/>
      <c r="H87" s="383"/>
      <c r="I87" s="383"/>
      <c r="J87" s="631"/>
      <c r="K87" s="631"/>
      <c r="L87" s="387"/>
      <c r="M87" s="634"/>
      <c r="N87" s="634"/>
      <c r="O87" s="634"/>
      <c r="P87" s="634"/>
      <c r="Q87" s="634"/>
      <c r="S87" s="401"/>
    </row>
    <row r="88" spans="1:19" s="170" customFormat="1">
      <c r="A88" s="364"/>
      <c r="B88" s="398"/>
      <c r="C88" s="398"/>
      <c r="D88" s="382"/>
      <c r="E88" s="382"/>
      <c r="F88" s="382"/>
      <c r="G88" s="383"/>
      <c r="H88" s="383"/>
      <c r="I88" s="383"/>
      <c r="J88" s="631"/>
      <c r="K88" s="631"/>
      <c r="L88" s="387"/>
      <c r="M88" s="634"/>
      <c r="N88" s="634"/>
      <c r="O88" s="634"/>
      <c r="P88" s="634"/>
      <c r="Q88" s="634"/>
    </row>
    <row r="89" spans="1:19" s="170" customFormat="1">
      <c r="A89" s="372"/>
      <c r="B89" s="402"/>
      <c r="C89" s="379"/>
      <c r="D89" s="375"/>
      <c r="E89" s="375"/>
      <c r="F89" s="375"/>
      <c r="G89" s="376"/>
      <c r="H89" s="376"/>
      <c r="I89" s="376"/>
      <c r="J89" s="367"/>
      <c r="K89" s="369"/>
      <c r="L89" s="370"/>
      <c r="M89" s="370"/>
      <c r="N89" s="370"/>
      <c r="O89" s="370"/>
      <c r="P89" s="370"/>
      <c r="Q89" s="370"/>
    </row>
    <row r="90" spans="1:19" s="170" customFormat="1">
      <c r="A90" s="372"/>
      <c r="B90" s="402"/>
      <c r="C90" s="386"/>
      <c r="D90" s="635"/>
      <c r="E90" s="635"/>
      <c r="F90" s="635"/>
      <c r="G90" s="636"/>
      <c r="H90" s="636"/>
      <c r="I90" s="636"/>
      <c r="J90" s="636"/>
      <c r="K90" s="636"/>
      <c r="L90" s="627"/>
      <c r="M90" s="370"/>
      <c r="N90" s="370"/>
      <c r="O90" s="370"/>
      <c r="P90" s="370"/>
      <c r="Q90" s="370"/>
    </row>
    <row r="91" spans="1:19" s="170" customFormat="1">
      <c r="A91" s="372"/>
      <c r="B91" s="402"/>
      <c r="C91" s="386"/>
      <c r="D91" s="375"/>
      <c r="E91" s="375"/>
      <c r="F91" s="375"/>
      <c r="G91" s="376"/>
      <c r="H91" s="376"/>
      <c r="I91" s="376"/>
      <c r="J91" s="369"/>
      <c r="K91" s="369"/>
      <c r="L91" s="397"/>
      <c r="M91" s="370"/>
      <c r="N91" s="370"/>
      <c r="O91" s="370"/>
      <c r="P91" s="370"/>
      <c r="Q91" s="370"/>
    </row>
    <row r="92" spans="1:19" s="170" customFormat="1">
      <c r="A92" s="372"/>
      <c r="B92" s="402"/>
      <c r="C92" s="398"/>
      <c r="D92" s="375"/>
      <c r="E92" s="375"/>
      <c r="F92" s="375"/>
      <c r="G92" s="376"/>
      <c r="H92" s="376"/>
      <c r="I92" s="376"/>
      <c r="J92" s="367"/>
      <c r="K92" s="366"/>
      <c r="L92" s="368"/>
      <c r="M92" s="368"/>
      <c r="N92" s="368"/>
      <c r="O92" s="368"/>
      <c r="P92" s="368"/>
      <c r="Q92" s="368"/>
    </row>
    <row r="93" spans="1:19" s="170" customFormat="1">
      <c r="A93" s="372"/>
      <c r="B93" s="402"/>
      <c r="C93" s="398"/>
      <c r="D93" s="375"/>
      <c r="E93" s="375"/>
      <c r="F93" s="375"/>
      <c r="G93" s="376"/>
      <c r="H93" s="376"/>
      <c r="I93" s="376"/>
      <c r="J93" s="367"/>
      <c r="K93" s="366"/>
      <c r="L93" s="368"/>
      <c r="M93" s="368"/>
      <c r="N93" s="368"/>
      <c r="O93" s="368"/>
      <c r="P93" s="368"/>
      <c r="Q93" s="368"/>
    </row>
    <row r="94" spans="1:19" s="170" customFormat="1">
      <c r="A94" s="372"/>
      <c r="B94" s="373"/>
      <c r="C94" s="374"/>
      <c r="D94" s="375"/>
      <c r="E94" s="375"/>
      <c r="F94" s="375"/>
      <c r="G94" s="376"/>
      <c r="H94" s="376"/>
      <c r="I94" s="376"/>
      <c r="J94" s="376"/>
      <c r="K94" s="376"/>
      <c r="L94" s="378"/>
      <c r="M94" s="377"/>
      <c r="N94" s="378"/>
      <c r="O94" s="378"/>
      <c r="P94" s="378"/>
      <c r="Q94" s="378"/>
      <c r="R94" s="405"/>
    </row>
    <row r="95" spans="1:19" s="170" customFormat="1">
      <c r="A95" s="372"/>
      <c r="B95" s="373"/>
      <c r="C95" s="379"/>
      <c r="D95" s="382"/>
      <c r="E95" s="382"/>
      <c r="F95" s="382"/>
      <c r="G95" s="383"/>
      <c r="H95" s="383"/>
      <c r="I95" s="383"/>
      <c r="J95" s="383"/>
      <c r="K95" s="383"/>
      <c r="L95" s="406"/>
      <c r="M95" s="406"/>
      <c r="N95" s="406"/>
      <c r="O95" s="406"/>
      <c r="P95" s="406"/>
      <c r="Q95" s="406"/>
    </row>
    <row r="96" spans="1:19" s="170" customFormat="1">
      <c r="A96" s="364"/>
      <c r="B96" s="398"/>
      <c r="C96" s="407"/>
      <c r="D96" s="408"/>
      <c r="E96" s="408"/>
      <c r="F96" s="408"/>
      <c r="G96" s="409"/>
      <c r="H96" s="409"/>
      <c r="I96" s="409"/>
      <c r="J96" s="409"/>
      <c r="K96" s="409"/>
      <c r="L96" s="410"/>
      <c r="M96" s="410"/>
      <c r="N96" s="410"/>
      <c r="O96" s="410"/>
      <c r="P96" s="410"/>
      <c r="Q96" s="410"/>
    </row>
    <row r="97" spans="1:18" s="170" customFormat="1">
      <c r="A97" s="384"/>
      <c r="B97" s="637"/>
      <c r="C97" s="407"/>
      <c r="D97" s="408"/>
      <c r="E97" s="408"/>
      <c r="F97" s="408"/>
      <c r="G97" s="412"/>
      <c r="H97" s="412"/>
      <c r="I97" s="412"/>
      <c r="J97" s="412"/>
      <c r="K97" s="412"/>
      <c r="L97" s="413"/>
      <c r="M97" s="413"/>
      <c r="N97" s="413"/>
      <c r="O97" s="413"/>
      <c r="P97" s="413"/>
      <c r="Q97" s="413"/>
      <c r="R97" s="405"/>
    </row>
    <row r="98" spans="1:18" s="170" customFormat="1">
      <c r="A98" s="364"/>
      <c r="B98" s="638"/>
      <c r="C98" s="386"/>
      <c r="D98" s="365"/>
      <c r="E98" s="365"/>
      <c r="F98" s="365"/>
      <c r="G98" s="376"/>
      <c r="H98" s="376"/>
      <c r="I98" s="376"/>
      <c r="J98" s="376"/>
      <c r="K98" s="376"/>
      <c r="L98" s="370"/>
      <c r="M98" s="415"/>
      <c r="N98" s="415"/>
      <c r="O98" s="415"/>
      <c r="P98" s="415"/>
      <c r="Q98" s="415"/>
    </row>
    <row r="99" spans="1:18" s="170" customFormat="1">
      <c r="A99" s="364"/>
      <c r="B99" s="638"/>
      <c r="C99" s="398"/>
      <c r="D99" s="365"/>
      <c r="E99" s="365"/>
      <c r="F99" s="365"/>
      <c r="G99" s="383"/>
      <c r="H99" s="383"/>
      <c r="I99" s="383"/>
      <c r="J99" s="383"/>
      <c r="K99" s="383"/>
      <c r="L99" s="416"/>
      <c r="M99" s="406"/>
      <c r="N99" s="406"/>
      <c r="O99" s="406"/>
      <c r="P99" s="406"/>
      <c r="Q99" s="406"/>
    </row>
    <row r="100" spans="1:18" s="170" customFormat="1">
      <c r="A100" s="364"/>
      <c r="B100" s="638"/>
      <c r="C100" s="398"/>
      <c r="D100" s="365"/>
      <c r="E100" s="365"/>
      <c r="F100" s="365"/>
      <c r="G100" s="383"/>
      <c r="H100" s="383"/>
      <c r="I100" s="383"/>
      <c r="J100" s="383"/>
      <c r="K100" s="383"/>
      <c r="L100" s="368"/>
      <c r="M100" s="406"/>
      <c r="N100" s="406"/>
      <c r="O100" s="406"/>
      <c r="P100" s="406"/>
      <c r="Q100" s="406"/>
    </row>
    <row r="101" spans="1:18" s="170" customFormat="1">
      <c r="A101" s="364"/>
      <c r="B101" s="638"/>
      <c r="C101" s="398"/>
      <c r="D101" s="365"/>
      <c r="E101" s="365"/>
      <c r="F101" s="365"/>
      <c r="G101" s="383"/>
      <c r="H101" s="383"/>
      <c r="I101" s="383"/>
      <c r="J101" s="383"/>
      <c r="K101" s="383"/>
      <c r="L101" s="368"/>
      <c r="M101" s="406"/>
      <c r="N101" s="406"/>
      <c r="O101" s="406"/>
      <c r="P101" s="406"/>
      <c r="Q101" s="406"/>
    </row>
    <row r="102" spans="1:18" s="170" customFormat="1">
      <c r="A102" s="364"/>
      <c r="B102" s="638"/>
      <c r="C102" s="398"/>
      <c r="D102" s="365"/>
      <c r="E102" s="365"/>
      <c r="F102" s="365"/>
      <c r="G102" s="409"/>
      <c r="H102" s="409"/>
      <c r="I102" s="409"/>
      <c r="J102" s="409"/>
      <c r="K102" s="409"/>
      <c r="L102" s="387"/>
      <c r="M102" s="406"/>
      <c r="N102" s="406"/>
      <c r="O102" s="406"/>
      <c r="P102" s="406"/>
      <c r="Q102" s="406"/>
    </row>
    <row r="103" spans="1:18" s="170" customFormat="1">
      <c r="A103" s="364"/>
      <c r="B103" s="638"/>
      <c r="C103" s="398"/>
      <c r="D103" s="365"/>
      <c r="E103" s="365"/>
      <c r="F103" s="365"/>
      <c r="G103" s="409"/>
      <c r="H103" s="409"/>
      <c r="I103" s="409"/>
      <c r="J103" s="409"/>
      <c r="K103" s="409"/>
      <c r="L103" s="387"/>
      <c r="M103" s="406"/>
      <c r="N103" s="406"/>
      <c r="O103" s="406"/>
      <c r="P103" s="406"/>
      <c r="Q103" s="406"/>
    </row>
    <row r="104" spans="1:18" s="170" customFormat="1">
      <c r="A104" s="364"/>
      <c r="B104" s="638"/>
      <c r="C104" s="398"/>
      <c r="D104" s="365"/>
      <c r="E104" s="365"/>
      <c r="F104" s="365"/>
      <c r="G104" s="409"/>
      <c r="H104" s="409"/>
      <c r="I104" s="409"/>
      <c r="J104" s="409"/>
      <c r="K104" s="409"/>
      <c r="L104" s="387"/>
      <c r="M104" s="406"/>
      <c r="N104" s="406"/>
      <c r="O104" s="406"/>
      <c r="P104" s="406"/>
      <c r="Q104" s="406"/>
    </row>
    <row r="105" spans="1:18" s="170" customFormat="1">
      <c r="A105" s="364"/>
      <c r="B105" s="638"/>
      <c r="C105" s="398"/>
      <c r="D105" s="365"/>
      <c r="E105" s="365"/>
      <c r="F105" s="365"/>
      <c r="G105" s="409"/>
      <c r="H105" s="409"/>
      <c r="I105" s="409"/>
      <c r="J105" s="409"/>
      <c r="K105" s="409"/>
      <c r="L105" s="387"/>
      <c r="M105" s="406"/>
      <c r="N105" s="406"/>
      <c r="O105" s="406"/>
      <c r="P105" s="406"/>
      <c r="Q105" s="406"/>
    </row>
    <row r="106" spans="1:18" s="170" customFormat="1">
      <c r="A106" s="364"/>
      <c r="B106" s="638"/>
      <c r="C106" s="398"/>
      <c r="D106" s="365"/>
      <c r="E106" s="365"/>
      <c r="F106" s="365"/>
      <c r="G106" s="409"/>
      <c r="H106" s="409"/>
      <c r="I106" s="409"/>
      <c r="J106" s="409"/>
      <c r="K106" s="409"/>
      <c r="L106" s="387"/>
      <c r="M106" s="406"/>
      <c r="N106" s="406"/>
      <c r="O106" s="406"/>
      <c r="P106" s="406"/>
      <c r="Q106" s="406"/>
    </row>
    <row r="107" spans="1:18" s="170" customFormat="1">
      <c r="A107" s="364"/>
      <c r="B107" s="638"/>
      <c r="C107" s="398"/>
      <c r="D107" s="365"/>
      <c r="E107" s="365"/>
      <c r="F107" s="365"/>
      <c r="G107" s="409"/>
      <c r="H107" s="409"/>
      <c r="I107" s="409"/>
      <c r="J107" s="409"/>
      <c r="K107" s="409"/>
      <c r="L107" s="387"/>
      <c r="M107" s="406"/>
      <c r="N107" s="406"/>
      <c r="O107" s="406"/>
      <c r="P107" s="406"/>
      <c r="Q107" s="406"/>
    </row>
    <row r="108" spans="1:18" s="170" customFormat="1">
      <c r="A108" s="364"/>
      <c r="B108" s="638"/>
      <c r="C108" s="398"/>
      <c r="D108" s="365"/>
      <c r="E108" s="365"/>
      <c r="F108" s="365"/>
      <c r="G108" s="409"/>
      <c r="H108" s="409"/>
      <c r="I108" s="409"/>
      <c r="J108" s="409"/>
      <c r="K108" s="409"/>
      <c r="L108" s="387"/>
      <c r="M108" s="406"/>
      <c r="N108" s="406"/>
      <c r="O108" s="406"/>
      <c r="P108" s="406"/>
      <c r="Q108" s="406"/>
    </row>
    <row r="109" spans="1:18" s="170" customFormat="1">
      <c r="A109" s="364"/>
      <c r="B109" s="638"/>
      <c r="C109" s="398"/>
      <c r="D109" s="365"/>
      <c r="E109" s="365"/>
      <c r="F109" s="365"/>
      <c r="G109" s="383"/>
      <c r="H109" s="383"/>
      <c r="I109" s="383"/>
      <c r="J109" s="383"/>
      <c r="K109" s="383"/>
      <c r="L109" s="368"/>
      <c r="M109" s="406"/>
      <c r="N109" s="406"/>
      <c r="O109" s="406"/>
      <c r="P109" s="406"/>
      <c r="Q109" s="406"/>
    </row>
    <row r="110" spans="1:18" s="170" customFormat="1">
      <c r="A110" s="364"/>
      <c r="B110" s="638"/>
      <c r="C110" s="398"/>
      <c r="D110" s="365"/>
      <c r="E110" s="365"/>
      <c r="F110" s="365"/>
      <c r="G110" s="409"/>
      <c r="H110" s="409"/>
      <c r="I110" s="409"/>
      <c r="J110" s="409"/>
      <c r="K110" s="409"/>
      <c r="L110" s="397"/>
      <c r="M110" s="410"/>
      <c r="N110" s="410"/>
      <c r="O110" s="410"/>
      <c r="P110" s="410"/>
      <c r="Q110" s="410"/>
    </row>
    <row r="111" spans="1:18" s="170" customFormat="1">
      <c r="A111" s="364"/>
      <c r="B111" s="638"/>
      <c r="C111" s="398"/>
      <c r="D111" s="365"/>
      <c r="E111" s="365"/>
      <c r="F111" s="365"/>
      <c r="G111" s="409"/>
      <c r="H111" s="409"/>
      <c r="I111" s="409"/>
      <c r="J111" s="409"/>
      <c r="K111" s="409"/>
      <c r="L111" s="387"/>
      <c r="M111" s="410"/>
      <c r="N111" s="410"/>
      <c r="O111" s="410"/>
      <c r="P111" s="410"/>
      <c r="Q111" s="410"/>
    </row>
    <row r="112" spans="1:18" s="170" customFormat="1">
      <c r="A112" s="364"/>
      <c r="B112" s="638"/>
      <c r="C112" s="398"/>
      <c r="D112" s="365"/>
      <c r="E112" s="365"/>
      <c r="F112" s="365"/>
      <c r="G112" s="409"/>
      <c r="H112" s="409"/>
      <c r="I112" s="409"/>
      <c r="J112" s="409"/>
      <c r="K112" s="409"/>
      <c r="L112" s="387"/>
      <c r="M112" s="410"/>
      <c r="N112" s="410"/>
      <c r="O112" s="410"/>
      <c r="P112" s="410"/>
      <c r="Q112" s="410"/>
    </row>
    <row r="113" spans="1:17" s="170" customFormat="1">
      <c r="A113" s="364"/>
      <c r="B113" s="638"/>
      <c r="C113" s="398"/>
      <c r="D113" s="365"/>
      <c r="E113" s="365"/>
      <c r="F113" s="365"/>
      <c r="G113" s="409"/>
      <c r="H113" s="409"/>
      <c r="I113" s="409"/>
      <c r="J113" s="409"/>
      <c r="K113" s="409"/>
      <c r="L113" s="387"/>
      <c r="M113" s="410"/>
      <c r="N113" s="410"/>
      <c r="O113" s="410"/>
      <c r="P113" s="410"/>
      <c r="Q113" s="410"/>
    </row>
    <row r="114" spans="1:17" s="170" customFormat="1">
      <c r="A114" s="364"/>
      <c r="B114" s="638"/>
      <c r="C114" s="398"/>
      <c r="D114" s="365"/>
      <c r="E114" s="365"/>
      <c r="F114" s="365"/>
      <c r="G114" s="369"/>
      <c r="H114" s="417"/>
      <c r="I114" s="417"/>
      <c r="J114" s="417"/>
      <c r="K114" s="417"/>
      <c r="L114" s="397"/>
      <c r="M114" s="397"/>
      <c r="N114" s="397"/>
      <c r="O114" s="397"/>
      <c r="P114" s="397"/>
      <c r="Q114" s="397"/>
    </row>
    <row r="115" spans="1:17" s="170" customFormat="1">
      <c r="A115" s="364"/>
      <c r="B115" s="638"/>
      <c r="C115" s="398"/>
      <c r="D115" s="365"/>
      <c r="E115" s="365"/>
      <c r="F115" s="365"/>
      <c r="G115" s="366"/>
      <c r="H115" s="367"/>
      <c r="I115" s="367"/>
      <c r="J115" s="367"/>
      <c r="K115" s="367"/>
      <c r="L115" s="387"/>
      <c r="M115" s="387"/>
      <c r="N115" s="387"/>
      <c r="O115" s="387"/>
      <c r="P115" s="387"/>
      <c r="Q115" s="387"/>
    </row>
    <row r="116" spans="1:17" s="170" customFormat="1">
      <c r="A116" s="364"/>
      <c r="B116" s="638"/>
      <c r="C116" s="398"/>
      <c r="D116" s="365"/>
      <c r="E116" s="365"/>
      <c r="F116" s="365"/>
      <c r="G116" s="366"/>
      <c r="H116" s="366"/>
      <c r="I116" s="366"/>
      <c r="J116" s="366"/>
      <c r="K116" s="366"/>
      <c r="L116" s="368"/>
      <c r="M116" s="416"/>
      <c r="N116" s="416"/>
      <c r="O116" s="416"/>
      <c r="P116" s="416"/>
      <c r="Q116" s="416"/>
    </row>
    <row r="117" spans="1:17" s="170" customFormat="1">
      <c r="A117" s="364"/>
      <c r="B117" s="638"/>
      <c r="C117" s="398"/>
      <c r="D117" s="365"/>
      <c r="E117" s="365"/>
      <c r="F117" s="365"/>
      <c r="G117" s="366"/>
      <c r="H117" s="366"/>
      <c r="I117" s="366"/>
      <c r="J117" s="366"/>
      <c r="K117" s="366"/>
      <c r="L117" s="368"/>
      <c r="M117" s="416"/>
      <c r="N117" s="416"/>
      <c r="O117" s="416"/>
      <c r="P117" s="416"/>
      <c r="Q117" s="416"/>
    </row>
    <row r="118" spans="1:17" s="170" customFormat="1">
      <c r="A118" s="364"/>
      <c r="B118" s="638"/>
      <c r="C118" s="398"/>
      <c r="D118" s="365"/>
      <c r="E118" s="365"/>
      <c r="F118" s="365"/>
      <c r="G118" s="367"/>
      <c r="H118" s="367"/>
      <c r="I118" s="367"/>
      <c r="J118" s="367"/>
      <c r="K118" s="367"/>
      <c r="L118" s="368"/>
      <c r="M118" s="416"/>
      <c r="N118" s="416"/>
      <c r="O118" s="416"/>
      <c r="P118" s="416"/>
      <c r="Q118" s="416"/>
    </row>
    <row r="119" spans="1:17" s="170" customFormat="1">
      <c r="A119" s="364"/>
      <c r="B119" s="638"/>
      <c r="C119" s="398"/>
      <c r="D119" s="365"/>
      <c r="E119" s="365"/>
      <c r="F119" s="365"/>
      <c r="G119" s="367"/>
      <c r="H119" s="367"/>
      <c r="I119" s="367"/>
      <c r="J119" s="367"/>
      <c r="K119" s="367"/>
      <c r="L119" s="368"/>
      <c r="M119" s="416"/>
      <c r="N119" s="416"/>
      <c r="O119" s="416"/>
      <c r="P119" s="416"/>
      <c r="Q119" s="416"/>
    </row>
    <row r="120" spans="1:17" s="170" customFormat="1">
      <c r="A120" s="364"/>
      <c r="B120" s="638"/>
      <c r="C120" s="398"/>
      <c r="D120" s="365"/>
      <c r="E120" s="365"/>
      <c r="F120" s="365"/>
      <c r="G120" s="367"/>
      <c r="H120" s="367"/>
      <c r="I120" s="367"/>
      <c r="J120" s="367"/>
      <c r="K120" s="367"/>
      <c r="L120" s="368"/>
      <c r="M120" s="416"/>
      <c r="N120" s="416"/>
      <c r="O120" s="416"/>
      <c r="P120" s="416"/>
      <c r="Q120" s="416"/>
    </row>
    <row r="121" spans="1:17" s="170" customFormat="1">
      <c r="A121" s="364"/>
      <c r="B121" s="638"/>
      <c r="C121" s="398"/>
      <c r="D121" s="365"/>
      <c r="E121" s="365"/>
      <c r="F121" s="365"/>
      <c r="G121" s="367"/>
      <c r="H121" s="367"/>
      <c r="I121" s="367"/>
      <c r="J121" s="367"/>
      <c r="K121" s="367"/>
      <c r="L121" s="387"/>
      <c r="M121" s="418"/>
      <c r="N121" s="418"/>
      <c r="O121" s="418"/>
      <c r="P121" s="418"/>
      <c r="Q121" s="418"/>
    </row>
    <row r="122" spans="1:17" s="170" customFormat="1">
      <c r="A122" s="364"/>
      <c r="B122" s="638"/>
      <c r="C122" s="398"/>
      <c r="D122" s="365"/>
      <c r="E122" s="365"/>
      <c r="F122" s="365"/>
      <c r="G122" s="367"/>
      <c r="H122" s="367"/>
      <c r="I122" s="367"/>
      <c r="J122" s="367"/>
      <c r="K122" s="367"/>
      <c r="L122" s="387"/>
      <c r="M122" s="418"/>
      <c r="N122" s="418"/>
      <c r="O122" s="418"/>
      <c r="P122" s="418"/>
      <c r="Q122" s="418"/>
    </row>
    <row r="123" spans="1:17" s="170" customFormat="1">
      <c r="A123" s="364"/>
      <c r="B123" s="638"/>
      <c r="C123" s="398"/>
      <c r="D123" s="365"/>
      <c r="E123" s="365"/>
      <c r="F123" s="365"/>
      <c r="G123" s="367"/>
      <c r="H123" s="367"/>
      <c r="I123" s="367"/>
      <c r="J123" s="367"/>
      <c r="K123" s="367"/>
      <c r="L123" s="387"/>
      <c r="M123" s="418"/>
      <c r="N123" s="418"/>
      <c r="O123" s="418"/>
      <c r="P123" s="418"/>
      <c r="Q123" s="418"/>
    </row>
    <row r="124" spans="1:17" s="170" customFormat="1">
      <c r="A124" s="364"/>
      <c r="B124" s="638"/>
      <c r="C124" s="398"/>
      <c r="D124" s="365"/>
      <c r="E124" s="365"/>
      <c r="F124" s="365"/>
      <c r="G124" s="366"/>
      <c r="H124" s="366"/>
      <c r="I124" s="366"/>
      <c r="J124" s="366"/>
      <c r="K124" s="366"/>
      <c r="L124" s="387"/>
      <c r="M124" s="418"/>
      <c r="N124" s="418"/>
      <c r="O124" s="418"/>
      <c r="P124" s="418"/>
      <c r="Q124" s="418"/>
    </row>
    <row r="125" spans="1:17" s="170" customFormat="1">
      <c r="A125" s="364"/>
      <c r="B125" s="638"/>
      <c r="C125" s="398"/>
      <c r="D125" s="365"/>
      <c r="E125" s="365"/>
      <c r="F125" s="365"/>
      <c r="G125" s="366"/>
      <c r="H125" s="366"/>
      <c r="I125" s="366"/>
      <c r="J125" s="366"/>
      <c r="K125" s="366"/>
      <c r="L125" s="387"/>
      <c r="M125" s="418"/>
      <c r="N125" s="418"/>
      <c r="O125" s="418"/>
      <c r="P125" s="418"/>
      <c r="Q125" s="418"/>
    </row>
    <row r="126" spans="1:17" s="170" customFormat="1">
      <c r="A126" s="364"/>
      <c r="B126" s="638"/>
      <c r="C126" s="398"/>
      <c r="D126" s="365"/>
      <c r="E126" s="365"/>
      <c r="F126" s="365"/>
      <c r="G126" s="369"/>
      <c r="H126" s="369"/>
      <c r="I126" s="369"/>
      <c r="J126" s="366"/>
      <c r="K126" s="366"/>
      <c r="L126" s="387"/>
      <c r="M126" s="387"/>
      <c r="N126" s="387"/>
      <c r="O126" s="387"/>
      <c r="P126" s="387"/>
      <c r="Q126" s="387"/>
    </row>
    <row r="127" spans="1:17" s="170" customFormat="1">
      <c r="A127" s="364"/>
      <c r="B127" s="638"/>
      <c r="C127" s="398"/>
      <c r="D127" s="365"/>
      <c r="E127" s="365"/>
      <c r="F127" s="365"/>
      <c r="G127" s="369"/>
      <c r="H127" s="369"/>
      <c r="I127" s="369"/>
      <c r="J127" s="369"/>
      <c r="K127" s="369"/>
      <c r="L127" s="419"/>
      <c r="M127" s="397"/>
      <c r="N127" s="397"/>
      <c r="O127" s="397"/>
      <c r="P127" s="397"/>
      <c r="Q127" s="397"/>
    </row>
    <row r="128" spans="1:17" s="170" customFormat="1">
      <c r="A128" s="364"/>
      <c r="B128" s="638"/>
      <c r="C128" s="398"/>
      <c r="D128" s="365"/>
      <c r="E128" s="365"/>
      <c r="F128" s="365"/>
      <c r="G128" s="366"/>
      <c r="H128" s="366"/>
      <c r="I128" s="366"/>
      <c r="J128" s="366"/>
      <c r="K128" s="366"/>
      <c r="L128" s="418"/>
      <c r="M128" s="387"/>
      <c r="N128" s="387"/>
      <c r="O128" s="387"/>
      <c r="P128" s="387"/>
      <c r="Q128" s="387"/>
    </row>
    <row r="129" spans="1:18" s="170" customFormat="1">
      <c r="A129" s="364"/>
      <c r="B129" s="638"/>
      <c r="C129" s="398"/>
      <c r="D129" s="365"/>
      <c r="E129" s="365"/>
      <c r="F129" s="365"/>
      <c r="G129" s="369"/>
      <c r="H129" s="369"/>
      <c r="I129" s="369"/>
      <c r="J129" s="369"/>
      <c r="K129" s="369"/>
      <c r="L129" s="397"/>
      <c r="M129" s="397"/>
      <c r="N129" s="397"/>
      <c r="O129" s="397"/>
      <c r="P129" s="397"/>
      <c r="Q129" s="397"/>
    </row>
    <row r="130" spans="1:18" s="170" customFormat="1">
      <c r="A130" s="364"/>
      <c r="B130" s="638"/>
      <c r="C130" s="398"/>
      <c r="D130" s="365"/>
      <c r="E130" s="365"/>
      <c r="F130" s="365"/>
      <c r="G130" s="366"/>
      <c r="H130" s="366"/>
      <c r="I130" s="366"/>
      <c r="J130" s="366"/>
      <c r="K130" s="366"/>
      <c r="L130" s="387"/>
      <c r="M130" s="387"/>
      <c r="N130" s="387"/>
      <c r="O130" s="387"/>
      <c r="P130" s="387"/>
      <c r="Q130" s="387"/>
    </row>
    <row r="131" spans="1:18" s="170" customFormat="1">
      <c r="A131" s="364"/>
      <c r="B131" s="638"/>
      <c r="C131" s="398"/>
      <c r="D131" s="365"/>
      <c r="E131" s="365"/>
      <c r="F131" s="365"/>
      <c r="G131" s="420"/>
      <c r="H131" s="420"/>
      <c r="I131" s="420"/>
      <c r="J131" s="417"/>
      <c r="K131" s="420"/>
      <c r="L131" s="370"/>
      <c r="M131" s="370"/>
      <c r="N131" s="370"/>
      <c r="O131" s="370"/>
      <c r="P131" s="370"/>
      <c r="Q131" s="370"/>
    </row>
    <row r="132" spans="1:18" s="170" customFormat="1">
      <c r="A132" s="364"/>
      <c r="B132" s="638"/>
      <c r="C132" s="398"/>
      <c r="D132" s="365"/>
      <c r="E132" s="365"/>
      <c r="F132" s="365"/>
      <c r="G132" s="421"/>
      <c r="H132" s="421"/>
      <c r="I132" s="421"/>
      <c r="J132" s="367"/>
      <c r="K132" s="366"/>
      <c r="L132" s="368"/>
      <c r="M132" s="368"/>
      <c r="N132" s="368"/>
      <c r="O132" s="368"/>
      <c r="P132" s="368"/>
      <c r="Q132" s="368"/>
    </row>
    <row r="133" spans="1:18" s="170" customFormat="1">
      <c r="A133" s="364"/>
      <c r="B133" s="638"/>
      <c r="C133" s="398"/>
      <c r="D133" s="365"/>
      <c r="E133" s="365"/>
      <c r="F133" s="365"/>
      <c r="G133" s="417"/>
      <c r="H133" s="417"/>
      <c r="I133" s="417"/>
      <c r="J133" s="422"/>
      <c r="K133" s="417"/>
      <c r="L133" s="397"/>
      <c r="M133" s="397"/>
      <c r="N133" s="397"/>
      <c r="O133" s="397"/>
      <c r="P133" s="397"/>
      <c r="Q133" s="397"/>
      <c r="R133" s="423"/>
    </row>
    <row r="134" spans="1:18" s="170" customFormat="1">
      <c r="A134" s="364"/>
      <c r="B134" s="638"/>
      <c r="C134" s="398"/>
      <c r="D134" s="365"/>
      <c r="E134" s="365"/>
      <c r="F134" s="365"/>
      <c r="G134" s="367"/>
      <c r="H134" s="367"/>
      <c r="I134" s="367"/>
      <c r="J134" s="424"/>
      <c r="K134" s="367"/>
      <c r="L134" s="387"/>
      <c r="M134" s="387"/>
      <c r="N134" s="387"/>
      <c r="O134" s="387"/>
      <c r="P134" s="387"/>
      <c r="Q134" s="387"/>
      <c r="R134" s="423"/>
    </row>
    <row r="135" spans="1:18" s="170" customFormat="1">
      <c r="A135" s="364"/>
      <c r="B135" s="638"/>
      <c r="C135" s="398"/>
      <c r="D135" s="365"/>
      <c r="E135" s="365"/>
      <c r="F135" s="365"/>
      <c r="G135" s="417"/>
      <c r="H135" s="417"/>
      <c r="I135" s="417"/>
      <c r="J135" s="422"/>
      <c r="K135" s="417"/>
      <c r="L135" s="397"/>
      <c r="M135" s="397"/>
      <c r="N135" s="397"/>
      <c r="O135" s="397"/>
      <c r="P135" s="397"/>
      <c r="Q135" s="397"/>
      <c r="R135" s="423"/>
    </row>
    <row r="136" spans="1:18" s="170" customFormat="1">
      <c r="A136" s="364"/>
      <c r="B136" s="638"/>
      <c r="C136" s="398"/>
      <c r="D136" s="365"/>
      <c r="E136" s="365"/>
      <c r="F136" s="365"/>
      <c r="G136" s="367"/>
      <c r="H136" s="367"/>
      <c r="I136" s="367"/>
      <c r="J136" s="424"/>
      <c r="K136" s="367"/>
      <c r="L136" s="387"/>
      <c r="M136" s="387"/>
      <c r="N136" s="387"/>
      <c r="O136" s="387"/>
      <c r="P136" s="387"/>
      <c r="Q136" s="387"/>
    </row>
    <row r="137" spans="1:18" s="170" customFormat="1">
      <c r="A137" s="364"/>
      <c r="B137" s="638"/>
      <c r="C137" s="398"/>
      <c r="D137" s="365"/>
      <c r="E137" s="365"/>
      <c r="F137" s="365"/>
      <c r="G137" s="367"/>
      <c r="H137" s="367"/>
      <c r="I137" s="367"/>
      <c r="J137" s="424"/>
      <c r="K137" s="425"/>
      <c r="L137" s="387"/>
      <c r="M137" s="387"/>
      <c r="N137" s="387"/>
      <c r="O137" s="387"/>
      <c r="P137" s="387"/>
      <c r="Q137" s="387"/>
    </row>
    <row r="138" spans="1:18" s="170" customFormat="1">
      <c r="A138" s="364"/>
      <c r="B138" s="638"/>
      <c r="C138" s="398"/>
      <c r="D138" s="365"/>
      <c r="E138" s="365"/>
      <c r="F138" s="365"/>
      <c r="G138" s="367"/>
      <c r="H138" s="367"/>
      <c r="I138" s="367"/>
      <c r="J138" s="424"/>
      <c r="K138" s="425"/>
      <c r="L138" s="387"/>
      <c r="M138" s="387"/>
      <c r="N138" s="387"/>
      <c r="O138" s="387"/>
      <c r="P138" s="387"/>
      <c r="Q138" s="387"/>
    </row>
    <row r="139" spans="1:18" s="170" customFormat="1">
      <c r="A139" s="364"/>
      <c r="B139" s="638"/>
      <c r="C139" s="398"/>
      <c r="D139" s="365"/>
      <c r="E139" s="365"/>
      <c r="F139" s="365"/>
      <c r="G139" s="417"/>
      <c r="H139" s="417"/>
      <c r="I139" s="417"/>
      <c r="J139" s="422"/>
      <c r="K139" s="426"/>
      <c r="L139" s="397"/>
      <c r="M139" s="397"/>
      <c r="N139" s="397"/>
      <c r="O139" s="397"/>
      <c r="P139" s="397"/>
      <c r="Q139" s="397"/>
      <c r="R139" s="423"/>
    </row>
    <row r="140" spans="1:18" s="170" customFormat="1">
      <c r="A140" s="364"/>
      <c r="B140" s="638"/>
      <c r="C140" s="398"/>
      <c r="D140" s="365"/>
      <c r="E140" s="365"/>
      <c r="F140" s="365"/>
      <c r="G140" s="367"/>
      <c r="H140" s="367"/>
      <c r="I140" s="367"/>
      <c r="J140" s="424"/>
      <c r="K140" s="425"/>
      <c r="L140" s="387"/>
      <c r="M140" s="387"/>
      <c r="N140" s="387"/>
      <c r="O140" s="387"/>
      <c r="P140" s="387"/>
      <c r="Q140" s="387"/>
    </row>
    <row r="141" spans="1:18" s="170" customFormat="1">
      <c r="A141" s="364"/>
      <c r="B141" s="638"/>
      <c r="C141" s="398"/>
      <c r="D141" s="365"/>
      <c r="E141" s="365"/>
      <c r="F141" s="365"/>
      <c r="G141" s="417"/>
      <c r="H141" s="417"/>
      <c r="I141" s="417"/>
      <c r="J141" s="422"/>
      <c r="K141" s="426"/>
      <c r="L141" s="397"/>
      <c r="M141" s="397"/>
      <c r="N141" s="397"/>
      <c r="O141" s="397"/>
      <c r="P141" s="397"/>
      <c r="Q141" s="397"/>
      <c r="R141" s="423"/>
    </row>
    <row r="142" spans="1:18" s="170" customFormat="1">
      <c r="A142" s="364"/>
      <c r="B142" s="638"/>
      <c r="C142" s="398"/>
      <c r="D142" s="365"/>
      <c r="E142" s="365"/>
      <c r="F142" s="365"/>
      <c r="G142" s="367"/>
      <c r="H142" s="367"/>
      <c r="I142" s="367"/>
      <c r="J142" s="424"/>
      <c r="K142" s="425"/>
      <c r="L142" s="387"/>
      <c r="M142" s="387"/>
      <c r="N142" s="387"/>
      <c r="O142" s="387"/>
      <c r="P142" s="387"/>
      <c r="Q142" s="387"/>
      <c r="R142" s="423"/>
    </row>
    <row r="143" spans="1:18" s="170" customFormat="1">
      <c r="A143" s="364"/>
      <c r="B143" s="638"/>
      <c r="C143" s="398"/>
      <c r="D143" s="365"/>
      <c r="E143" s="365"/>
      <c r="F143" s="365"/>
      <c r="G143" s="417"/>
      <c r="H143" s="417"/>
      <c r="I143" s="417"/>
      <c r="J143" s="422"/>
      <c r="K143" s="426"/>
      <c r="L143" s="397"/>
      <c r="M143" s="397"/>
      <c r="N143" s="397"/>
      <c r="O143" s="397"/>
      <c r="P143" s="397"/>
      <c r="Q143" s="397"/>
      <c r="R143" s="423"/>
    </row>
    <row r="144" spans="1:18" s="170" customFormat="1">
      <c r="A144" s="364"/>
      <c r="B144" s="638"/>
      <c r="C144" s="398"/>
      <c r="D144" s="365"/>
      <c r="E144" s="365"/>
      <c r="F144" s="365"/>
      <c r="G144" s="367"/>
      <c r="H144" s="367"/>
      <c r="I144" s="367"/>
      <c r="J144" s="424"/>
      <c r="K144" s="425"/>
      <c r="L144" s="387"/>
      <c r="M144" s="387"/>
      <c r="N144" s="387"/>
      <c r="O144" s="387"/>
      <c r="P144" s="387"/>
      <c r="Q144" s="387"/>
      <c r="R144" s="423"/>
    </row>
    <row r="145" spans="1:18" s="170" customFormat="1">
      <c r="A145" s="364"/>
      <c r="B145" s="638"/>
      <c r="C145" s="427"/>
      <c r="D145" s="428"/>
      <c r="E145" s="428"/>
      <c r="F145" s="428"/>
      <c r="G145" s="367"/>
      <c r="H145" s="367"/>
      <c r="I145" s="367"/>
      <c r="J145" s="424"/>
      <c r="K145" s="425"/>
      <c r="L145" s="387"/>
      <c r="M145" s="387"/>
      <c r="N145" s="387"/>
      <c r="O145" s="387"/>
      <c r="P145" s="387"/>
      <c r="Q145" s="387"/>
      <c r="R145" s="423"/>
    </row>
    <row r="146" spans="1:18" s="170" customFormat="1">
      <c r="A146" s="364"/>
      <c r="B146" s="638"/>
      <c r="C146" s="427"/>
      <c r="D146" s="428"/>
      <c r="E146" s="428"/>
      <c r="F146" s="428"/>
      <c r="G146" s="420"/>
      <c r="H146" s="420"/>
      <c r="I146" s="420"/>
      <c r="J146" s="420"/>
      <c r="K146" s="369"/>
      <c r="L146" s="370"/>
      <c r="M146" s="370"/>
      <c r="N146" s="370"/>
      <c r="O146" s="370"/>
      <c r="P146" s="370"/>
      <c r="Q146" s="370"/>
      <c r="R146" s="423"/>
    </row>
    <row r="147" spans="1:18" s="170" customFormat="1">
      <c r="A147" s="364"/>
      <c r="B147" s="638"/>
      <c r="C147" s="427"/>
      <c r="D147" s="428"/>
      <c r="E147" s="428"/>
      <c r="F147" s="428"/>
      <c r="G147" s="421"/>
      <c r="H147" s="421"/>
      <c r="I147" s="421"/>
      <c r="J147" s="421"/>
      <c r="K147" s="421"/>
      <c r="L147" s="368"/>
      <c r="M147" s="368"/>
      <c r="N147" s="368"/>
      <c r="O147" s="368"/>
      <c r="P147" s="368"/>
      <c r="Q147" s="368"/>
      <c r="R147" s="423"/>
    </row>
    <row r="148" spans="1:18" s="170" customFormat="1">
      <c r="A148" s="364"/>
      <c r="B148" s="638"/>
      <c r="C148" s="427"/>
      <c r="D148" s="421"/>
      <c r="E148" s="421"/>
      <c r="F148" s="428"/>
      <c r="G148" s="417"/>
      <c r="H148" s="417"/>
      <c r="I148" s="417"/>
      <c r="J148" s="422"/>
      <c r="K148" s="417"/>
      <c r="L148" s="397"/>
      <c r="M148" s="397"/>
      <c r="N148" s="397"/>
      <c r="O148" s="397"/>
      <c r="P148" s="397"/>
      <c r="Q148" s="397"/>
      <c r="R148" s="423"/>
    </row>
    <row r="149" spans="1:18" s="170" customFormat="1">
      <c r="A149" s="364"/>
      <c r="B149" s="638"/>
      <c r="C149" s="427"/>
      <c r="D149" s="425"/>
      <c r="E149" s="425"/>
      <c r="F149" s="428"/>
      <c r="G149" s="417"/>
      <c r="H149" s="417"/>
      <c r="I149" s="417"/>
      <c r="J149" s="422"/>
      <c r="K149" s="417"/>
      <c r="L149" s="397"/>
      <c r="M149" s="397"/>
      <c r="N149" s="397"/>
      <c r="O149" s="397"/>
      <c r="P149" s="397"/>
      <c r="Q149" s="397"/>
      <c r="R149" s="423"/>
    </row>
    <row r="150" spans="1:18" s="170" customFormat="1">
      <c r="A150" s="364"/>
      <c r="B150" s="638"/>
      <c r="C150" s="427"/>
      <c r="D150" s="425"/>
      <c r="E150" s="425"/>
      <c r="F150" s="428"/>
      <c r="G150" s="426"/>
      <c r="H150" s="426"/>
      <c r="I150" s="426"/>
      <c r="J150" s="426"/>
      <c r="K150" s="426"/>
      <c r="L150" s="397"/>
      <c r="M150" s="397"/>
      <c r="N150" s="397"/>
      <c r="O150" s="397"/>
      <c r="P150" s="397"/>
      <c r="Q150" s="397"/>
      <c r="R150" s="423"/>
    </row>
    <row r="151" spans="1:18" s="170" customFormat="1">
      <c r="A151" s="364"/>
      <c r="B151" s="638"/>
      <c r="C151" s="427"/>
      <c r="D151" s="425"/>
      <c r="E151" s="425"/>
      <c r="F151" s="428"/>
      <c r="G151" s="425"/>
      <c r="H151" s="425"/>
      <c r="I151" s="425"/>
      <c r="J151" s="425"/>
      <c r="K151" s="425"/>
      <c r="L151" s="387"/>
      <c r="M151" s="387"/>
      <c r="N151" s="387"/>
      <c r="O151" s="387"/>
      <c r="P151" s="387"/>
      <c r="Q151" s="387"/>
      <c r="R151" s="423"/>
    </row>
    <row r="152" spans="1:18" s="170" customFormat="1">
      <c r="A152" s="364"/>
      <c r="B152" s="638"/>
      <c r="C152" s="427"/>
      <c r="D152" s="425"/>
      <c r="E152" s="425"/>
      <c r="F152" s="428"/>
      <c r="G152" s="425"/>
      <c r="H152" s="425"/>
      <c r="I152" s="425"/>
      <c r="J152" s="425"/>
      <c r="K152" s="425"/>
      <c r="L152" s="387"/>
      <c r="M152" s="387"/>
      <c r="N152" s="387"/>
      <c r="O152" s="387"/>
      <c r="P152" s="387"/>
      <c r="Q152" s="387"/>
      <c r="R152" s="423"/>
    </row>
    <row r="153" spans="1:18" s="170" customFormat="1">
      <c r="A153" s="364"/>
      <c r="B153" s="638"/>
      <c r="C153" s="427"/>
      <c r="D153" s="425"/>
      <c r="E153" s="425"/>
      <c r="F153" s="428"/>
      <c r="G153" s="426"/>
      <c r="H153" s="426"/>
      <c r="I153" s="426"/>
      <c r="J153" s="426"/>
      <c r="K153" s="426"/>
      <c r="L153" s="397"/>
      <c r="M153" s="387"/>
      <c r="N153" s="387"/>
      <c r="O153" s="387"/>
      <c r="P153" s="387"/>
      <c r="Q153" s="387"/>
      <c r="R153" s="423"/>
    </row>
    <row r="154" spans="1:18" s="170" customFormat="1">
      <c r="A154" s="364"/>
      <c r="B154" s="638"/>
      <c r="C154" s="427"/>
      <c r="D154" s="425"/>
      <c r="E154" s="425"/>
      <c r="F154" s="428"/>
      <c r="G154" s="425"/>
      <c r="H154" s="425"/>
      <c r="I154" s="425"/>
      <c r="J154" s="425"/>
      <c r="K154" s="425"/>
      <c r="L154" s="387"/>
      <c r="M154" s="387"/>
      <c r="N154" s="387"/>
      <c r="O154" s="387"/>
      <c r="P154" s="387"/>
      <c r="Q154" s="387"/>
      <c r="R154" s="423"/>
    </row>
    <row r="155" spans="1:18" s="170" customFormat="1">
      <c r="A155" s="364"/>
      <c r="B155" s="638"/>
      <c r="C155" s="427"/>
      <c r="D155" s="425"/>
      <c r="E155" s="425"/>
      <c r="F155" s="428"/>
      <c r="G155" s="417"/>
      <c r="H155" s="417"/>
      <c r="I155" s="417"/>
      <c r="J155" s="422"/>
      <c r="K155" s="417"/>
      <c r="L155" s="397"/>
      <c r="M155" s="397"/>
      <c r="N155" s="397"/>
      <c r="O155" s="397"/>
      <c r="P155" s="397"/>
      <c r="Q155" s="397"/>
      <c r="R155" s="423"/>
    </row>
    <row r="156" spans="1:18" s="170" customFormat="1">
      <c r="A156" s="364"/>
      <c r="B156" s="638"/>
      <c r="C156" s="427"/>
      <c r="D156" s="425"/>
      <c r="E156" s="425"/>
      <c r="F156" s="428"/>
      <c r="G156" s="367"/>
      <c r="H156" s="367"/>
      <c r="I156" s="367"/>
      <c r="J156" s="424"/>
      <c r="K156" s="367"/>
      <c r="L156" s="387"/>
      <c r="M156" s="387"/>
      <c r="N156" s="387"/>
      <c r="O156" s="387"/>
      <c r="P156" s="387"/>
      <c r="Q156" s="387"/>
      <c r="R156" s="423"/>
    </row>
    <row r="157" spans="1:18" s="170" customFormat="1">
      <c r="A157" s="364"/>
      <c r="B157" s="638"/>
      <c r="C157" s="427"/>
      <c r="D157" s="425"/>
      <c r="E157" s="425"/>
      <c r="F157" s="428"/>
      <c r="G157" s="367"/>
      <c r="H157" s="367"/>
      <c r="I157" s="367"/>
      <c r="J157" s="424"/>
      <c r="K157" s="367"/>
      <c r="L157" s="387"/>
      <c r="M157" s="387"/>
      <c r="N157" s="387"/>
      <c r="O157" s="387"/>
      <c r="P157" s="387"/>
      <c r="Q157" s="387"/>
      <c r="R157" s="423"/>
    </row>
    <row r="158" spans="1:18" s="170" customFormat="1">
      <c r="A158" s="364"/>
      <c r="B158" s="638"/>
      <c r="C158" s="427"/>
      <c r="D158" s="425"/>
      <c r="E158" s="425"/>
      <c r="F158" s="428"/>
      <c r="G158" s="426"/>
      <c r="H158" s="426"/>
      <c r="I158" s="426"/>
      <c r="J158" s="426"/>
      <c r="K158" s="426"/>
      <c r="L158" s="397"/>
      <c r="M158" s="397"/>
      <c r="N158" s="397"/>
      <c r="O158" s="397"/>
      <c r="P158" s="397"/>
      <c r="Q158" s="397"/>
      <c r="R158" s="423"/>
    </row>
    <row r="159" spans="1:18" s="170" customFormat="1">
      <c r="A159" s="364"/>
      <c r="B159" s="638"/>
      <c r="C159" s="427"/>
      <c r="D159" s="425"/>
      <c r="E159" s="425"/>
      <c r="F159" s="428"/>
      <c r="G159" s="425"/>
      <c r="H159" s="425"/>
      <c r="I159" s="425"/>
      <c r="J159" s="425"/>
      <c r="K159" s="425"/>
      <c r="L159" s="387"/>
      <c r="M159" s="387"/>
      <c r="N159" s="387"/>
      <c r="O159" s="387"/>
      <c r="P159" s="387"/>
      <c r="Q159" s="387"/>
      <c r="R159" s="423"/>
    </row>
    <row r="160" spans="1:18" s="170" customFormat="1">
      <c r="A160" s="364"/>
      <c r="B160" s="638"/>
      <c r="C160" s="427"/>
      <c r="D160" s="425"/>
      <c r="E160" s="425"/>
      <c r="F160" s="428"/>
      <c r="G160" s="426"/>
      <c r="H160" s="426"/>
      <c r="I160" s="426"/>
      <c r="J160" s="426"/>
      <c r="K160" s="429"/>
      <c r="L160" s="397"/>
      <c r="M160" s="397"/>
      <c r="N160" s="397"/>
      <c r="O160" s="397"/>
      <c r="P160" s="397"/>
      <c r="Q160" s="397"/>
      <c r="R160" s="423"/>
    </row>
    <row r="161" spans="1:18" s="170" customFormat="1">
      <c r="A161" s="364"/>
      <c r="B161" s="638"/>
      <c r="C161" s="427"/>
      <c r="D161" s="425"/>
      <c r="E161" s="425"/>
      <c r="F161" s="428"/>
      <c r="G161" s="425"/>
      <c r="H161" s="425"/>
      <c r="I161" s="425"/>
      <c r="J161" s="425"/>
      <c r="K161" s="425"/>
      <c r="L161" s="387"/>
      <c r="M161" s="387"/>
      <c r="N161" s="387"/>
      <c r="O161" s="387"/>
      <c r="P161" s="387"/>
      <c r="Q161" s="387"/>
      <c r="R161" s="423"/>
    </row>
    <row r="162" spans="1:18" s="170" customFormat="1">
      <c r="A162" s="364"/>
      <c r="B162" s="638"/>
      <c r="C162" s="427"/>
      <c r="D162" s="425"/>
      <c r="E162" s="425"/>
      <c r="F162" s="428"/>
      <c r="G162" s="425"/>
      <c r="H162" s="425"/>
      <c r="I162" s="425"/>
      <c r="J162" s="425"/>
      <c r="K162" s="425"/>
      <c r="L162" s="387"/>
      <c r="M162" s="387"/>
      <c r="N162" s="387"/>
      <c r="O162" s="387"/>
      <c r="P162" s="387"/>
      <c r="Q162" s="387"/>
      <c r="R162" s="423"/>
    </row>
    <row r="163" spans="1:18" s="170" customFormat="1">
      <c r="A163" s="364"/>
      <c r="B163" s="638"/>
      <c r="C163" s="427"/>
      <c r="D163" s="425"/>
      <c r="E163" s="425"/>
      <c r="F163" s="428"/>
      <c r="G163" s="425"/>
      <c r="H163" s="425"/>
      <c r="I163" s="425"/>
      <c r="J163" s="425"/>
      <c r="K163" s="425"/>
      <c r="L163" s="387"/>
      <c r="M163" s="387"/>
      <c r="N163" s="387"/>
      <c r="O163" s="387"/>
      <c r="P163" s="387"/>
      <c r="Q163" s="387"/>
      <c r="R163" s="423"/>
    </row>
    <row r="164" spans="1:18" s="170" customFormat="1">
      <c r="A164" s="364"/>
      <c r="B164" s="638"/>
      <c r="C164" s="427"/>
      <c r="D164" s="425"/>
      <c r="E164" s="425"/>
      <c r="F164" s="428"/>
      <c r="G164" s="425"/>
      <c r="H164" s="425"/>
      <c r="I164" s="425"/>
      <c r="J164" s="425"/>
      <c r="K164" s="425"/>
      <c r="L164" s="387"/>
      <c r="M164" s="387"/>
      <c r="N164" s="387"/>
      <c r="O164" s="387"/>
      <c r="P164" s="387"/>
      <c r="Q164" s="387"/>
      <c r="R164" s="423"/>
    </row>
    <row r="165" spans="1:18" s="170" customFormat="1">
      <c r="A165" s="364"/>
      <c r="B165" s="638"/>
      <c r="C165" s="427"/>
      <c r="D165" s="425"/>
      <c r="E165" s="425"/>
      <c r="F165" s="428"/>
      <c r="G165" s="425"/>
      <c r="H165" s="425"/>
      <c r="I165" s="425"/>
      <c r="J165" s="425"/>
      <c r="K165" s="425"/>
      <c r="L165" s="397"/>
      <c r="M165" s="387"/>
      <c r="N165" s="387"/>
      <c r="O165" s="387"/>
      <c r="P165" s="387"/>
      <c r="Q165" s="387"/>
      <c r="R165" s="423"/>
    </row>
    <row r="166" spans="1:18" s="170" customFormat="1">
      <c r="A166" s="364"/>
      <c r="B166" s="638"/>
      <c r="C166" s="427"/>
      <c r="D166" s="425"/>
      <c r="E166" s="425"/>
      <c r="F166" s="428"/>
      <c r="G166" s="425"/>
      <c r="H166" s="425"/>
      <c r="I166" s="425"/>
      <c r="J166" s="425"/>
      <c r="K166" s="425"/>
      <c r="L166" s="397"/>
      <c r="M166" s="387"/>
      <c r="N166" s="387"/>
      <c r="O166" s="387"/>
      <c r="P166" s="387"/>
      <c r="Q166" s="387"/>
      <c r="R166" s="423"/>
    </row>
    <row r="167" spans="1:18" s="170" customFormat="1">
      <c r="A167" s="364"/>
      <c r="B167" s="638"/>
      <c r="C167" s="427"/>
      <c r="D167" s="425"/>
      <c r="E167" s="425"/>
      <c r="F167" s="428"/>
      <c r="G167" s="426"/>
      <c r="H167" s="426"/>
      <c r="I167" s="426"/>
      <c r="J167" s="426"/>
      <c r="K167" s="426"/>
      <c r="L167" s="397"/>
      <c r="M167" s="387"/>
      <c r="N167" s="387"/>
      <c r="O167" s="387"/>
      <c r="P167" s="387"/>
      <c r="Q167" s="387"/>
      <c r="R167" s="423"/>
    </row>
    <row r="168" spans="1:18" s="170" customFormat="1">
      <c r="A168" s="364"/>
      <c r="B168" s="638"/>
      <c r="C168" s="427"/>
      <c r="D168" s="425"/>
      <c r="E168" s="425"/>
      <c r="F168" s="428"/>
      <c r="G168" s="425"/>
      <c r="H168" s="425"/>
      <c r="I168" s="425"/>
      <c r="J168" s="425"/>
      <c r="K168" s="425"/>
      <c r="L168" s="387"/>
      <c r="M168" s="387"/>
      <c r="N168" s="387"/>
      <c r="O168" s="387"/>
      <c r="P168" s="387"/>
      <c r="Q168" s="387"/>
      <c r="R168" s="423"/>
    </row>
    <row r="169" spans="1:18" s="170" customFormat="1">
      <c r="A169" s="364"/>
      <c r="B169" s="638"/>
      <c r="C169" s="427"/>
      <c r="D169" s="425"/>
      <c r="E169" s="425"/>
      <c r="F169" s="428"/>
      <c r="G169" s="426"/>
      <c r="H169" s="426"/>
      <c r="I169" s="426"/>
      <c r="J169" s="426"/>
      <c r="K169" s="426"/>
      <c r="L169" s="397"/>
      <c r="M169" s="387"/>
      <c r="N169" s="387"/>
      <c r="O169" s="387"/>
      <c r="P169" s="387"/>
      <c r="Q169" s="387"/>
      <c r="R169" s="423"/>
    </row>
    <row r="170" spans="1:18" s="170" customFormat="1">
      <c r="A170" s="364"/>
      <c r="B170" s="638"/>
      <c r="C170" s="427"/>
      <c r="D170" s="425"/>
      <c r="E170" s="425"/>
      <c r="F170" s="428"/>
      <c r="G170" s="425"/>
      <c r="H170" s="425"/>
      <c r="I170" s="425"/>
      <c r="J170" s="425"/>
      <c r="K170" s="425"/>
      <c r="L170" s="387"/>
      <c r="M170" s="387"/>
      <c r="N170" s="387"/>
      <c r="O170" s="387"/>
      <c r="P170" s="387"/>
      <c r="Q170" s="387"/>
      <c r="R170" s="423"/>
    </row>
    <row r="171" spans="1:18" s="170" customFormat="1">
      <c r="A171" s="364"/>
      <c r="B171" s="638"/>
      <c r="C171" s="427"/>
      <c r="D171" s="425"/>
      <c r="E171" s="425"/>
      <c r="F171" s="428"/>
      <c r="G171" s="426"/>
      <c r="H171" s="426"/>
      <c r="I171" s="426"/>
      <c r="J171" s="426"/>
      <c r="K171" s="426"/>
      <c r="L171" s="397"/>
      <c r="M171" s="387"/>
      <c r="N171" s="387"/>
      <c r="O171" s="387"/>
      <c r="P171" s="387"/>
      <c r="Q171" s="387"/>
      <c r="R171" s="423"/>
    </row>
    <row r="172" spans="1:18" s="170" customFormat="1">
      <c r="A172" s="364"/>
      <c r="B172" s="638"/>
      <c r="C172" s="427"/>
      <c r="D172" s="425"/>
      <c r="E172" s="425"/>
      <c r="F172" s="428"/>
      <c r="G172" s="425"/>
      <c r="H172" s="425"/>
      <c r="I172" s="425"/>
      <c r="J172" s="425"/>
      <c r="K172" s="426"/>
      <c r="L172" s="397"/>
      <c r="M172" s="387"/>
      <c r="N172" s="387"/>
      <c r="O172" s="387"/>
      <c r="P172" s="387"/>
      <c r="Q172" s="387"/>
      <c r="R172" s="423"/>
    </row>
    <row r="173" spans="1:18" s="170" customFormat="1">
      <c r="A173" s="364"/>
      <c r="B173" s="638"/>
      <c r="C173" s="427"/>
      <c r="D173" s="425"/>
      <c r="E173" s="425"/>
      <c r="F173" s="428"/>
      <c r="G173" s="425"/>
      <c r="H173" s="425"/>
      <c r="I173" s="425"/>
      <c r="J173" s="425"/>
      <c r="K173" s="425"/>
      <c r="L173" s="387"/>
      <c r="M173" s="387"/>
      <c r="N173" s="387"/>
      <c r="O173" s="387"/>
      <c r="P173" s="387"/>
      <c r="Q173" s="387"/>
      <c r="R173" s="423"/>
    </row>
    <row r="174" spans="1:18" s="170" customFormat="1">
      <c r="A174" s="364"/>
      <c r="B174" s="638"/>
      <c r="C174" s="427"/>
      <c r="D174" s="425"/>
      <c r="E174" s="425"/>
      <c r="F174" s="428"/>
      <c r="G174" s="425"/>
      <c r="H174" s="425"/>
      <c r="I174" s="425"/>
      <c r="J174" s="425"/>
      <c r="K174" s="425"/>
      <c r="L174" s="387"/>
      <c r="M174" s="387"/>
      <c r="N174" s="387"/>
      <c r="O174" s="387"/>
      <c r="P174" s="387"/>
      <c r="Q174" s="387"/>
      <c r="R174" s="423"/>
    </row>
    <row r="175" spans="1:18" s="170" customFormat="1">
      <c r="A175" s="364"/>
      <c r="B175" s="638"/>
      <c r="C175" s="427"/>
      <c r="D175" s="425"/>
      <c r="E175" s="425"/>
      <c r="F175" s="428"/>
      <c r="G175" s="425"/>
      <c r="H175" s="425"/>
      <c r="I175" s="425"/>
      <c r="J175" s="425"/>
      <c r="K175" s="425"/>
      <c r="L175" s="387"/>
      <c r="M175" s="387"/>
      <c r="N175" s="387"/>
      <c r="O175" s="387"/>
      <c r="P175" s="387"/>
      <c r="Q175" s="387"/>
      <c r="R175" s="423"/>
    </row>
    <row r="176" spans="1:18" s="170" customFormat="1">
      <c r="A176" s="364"/>
      <c r="B176" s="638"/>
      <c r="C176" s="427"/>
      <c r="D176" s="425"/>
      <c r="E176" s="425"/>
      <c r="F176" s="428"/>
      <c r="G176" s="425"/>
      <c r="H176" s="425"/>
      <c r="I176" s="425"/>
      <c r="J176" s="425"/>
      <c r="K176" s="425"/>
      <c r="L176" s="397"/>
      <c r="M176" s="387"/>
      <c r="N176" s="387"/>
      <c r="O176" s="387"/>
      <c r="P176" s="387"/>
      <c r="Q176" s="387"/>
      <c r="R176" s="423"/>
    </row>
    <row r="177" spans="1:18" s="170" customFormat="1">
      <c r="A177" s="639"/>
      <c r="B177" s="640"/>
      <c r="C177" s="641"/>
      <c r="D177" s="642"/>
      <c r="E177" s="642"/>
      <c r="F177" s="642"/>
      <c r="G177" s="635"/>
      <c r="H177" s="635"/>
      <c r="I177" s="635"/>
      <c r="J177" s="635"/>
      <c r="K177" s="636"/>
      <c r="L177" s="627"/>
      <c r="M177" s="627"/>
      <c r="N177" s="627"/>
      <c r="O177" s="627"/>
      <c r="P177" s="627"/>
      <c r="Q177" s="627"/>
      <c r="R177" s="423"/>
    </row>
    <row r="178" spans="1:18" s="170" customFormat="1">
      <c r="A178" s="639"/>
      <c r="B178" s="640"/>
      <c r="C178" s="640"/>
      <c r="D178" s="642"/>
      <c r="E178" s="642"/>
      <c r="F178" s="642"/>
      <c r="G178" s="635"/>
      <c r="H178" s="635"/>
      <c r="I178" s="635"/>
      <c r="J178" s="635"/>
      <c r="K178" s="636"/>
      <c r="L178" s="627"/>
      <c r="M178" s="627"/>
      <c r="N178" s="627"/>
      <c r="O178" s="627"/>
      <c r="P178" s="627"/>
      <c r="Q178" s="627"/>
      <c r="R178" s="423"/>
    </row>
    <row r="179" spans="1:18" s="170" customFormat="1">
      <c r="A179" s="639"/>
      <c r="B179" s="640"/>
      <c r="C179" s="643"/>
      <c r="D179" s="642"/>
      <c r="E179" s="642"/>
      <c r="F179" s="642"/>
      <c r="G179" s="635"/>
      <c r="H179" s="635"/>
      <c r="I179" s="635"/>
      <c r="J179" s="635"/>
      <c r="K179" s="636"/>
      <c r="L179" s="627"/>
      <c r="M179" s="627"/>
      <c r="N179" s="627"/>
      <c r="O179" s="627"/>
      <c r="P179" s="627"/>
      <c r="Q179" s="627"/>
      <c r="R179" s="423"/>
    </row>
    <row r="180" spans="1:18" s="170" customFormat="1">
      <c r="A180" s="639"/>
      <c r="B180" s="640"/>
      <c r="C180" s="643"/>
      <c r="D180" s="642"/>
      <c r="E180" s="642"/>
      <c r="F180" s="642"/>
      <c r="G180" s="635"/>
      <c r="H180" s="635"/>
      <c r="I180" s="635"/>
      <c r="J180" s="635"/>
      <c r="K180" s="636"/>
      <c r="L180" s="627"/>
      <c r="M180" s="627"/>
      <c r="N180" s="627"/>
      <c r="O180" s="627"/>
      <c r="P180" s="627"/>
      <c r="Q180" s="627"/>
      <c r="R180" s="423"/>
    </row>
    <row r="181" spans="1:18" s="170" customFormat="1">
      <c r="A181" s="639"/>
      <c r="B181" s="640"/>
      <c r="C181" s="643"/>
      <c r="D181" s="642"/>
      <c r="E181" s="642"/>
      <c r="F181" s="642"/>
      <c r="G181" s="635"/>
      <c r="H181" s="635"/>
      <c r="I181" s="635"/>
      <c r="J181" s="635"/>
      <c r="K181" s="636"/>
      <c r="L181" s="627"/>
      <c r="M181" s="627"/>
      <c r="N181" s="627"/>
      <c r="O181" s="627"/>
      <c r="P181" s="627"/>
      <c r="Q181" s="627"/>
      <c r="R181" s="423"/>
    </row>
    <row r="182" spans="1:18" s="170" customFormat="1">
      <c r="A182" s="639"/>
      <c r="B182" s="640"/>
      <c r="C182" s="643"/>
      <c r="D182" s="642"/>
      <c r="E182" s="642"/>
      <c r="F182" s="642"/>
      <c r="G182" s="635"/>
      <c r="H182" s="635"/>
      <c r="I182" s="635"/>
      <c r="J182" s="635"/>
      <c r="K182" s="636"/>
      <c r="L182" s="627"/>
      <c r="M182" s="627"/>
      <c r="N182" s="627"/>
      <c r="O182" s="627"/>
      <c r="P182" s="627"/>
      <c r="Q182" s="627"/>
      <c r="R182" s="423"/>
    </row>
    <row r="183" spans="1:18" s="170" customFormat="1">
      <c r="A183" s="644"/>
      <c r="B183" s="645"/>
      <c r="C183" s="643"/>
      <c r="D183" s="642"/>
      <c r="E183" s="642"/>
      <c r="F183" s="642"/>
      <c r="G183" s="635"/>
      <c r="H183" s="635"/>
      <c r="I183" s="635"/>
      <c r="J183" s="635"/>
      <c r="K183" s="636"/>
      <c r="L183" s="627"/>
      <c r="M183" s="627"/>
      <c r="N183" s="627"/>
      <c r="O183" s="627"/>
      <c r="P183" s="627"/>
      <c r="Q183" s="627"/>
      <c r="R183" s="423"/>
    </row>
    <row r="184" spans="1:18" s="170" customFormat="1">
      <c r="A184" s="437"/>
      <c r="B184" s="438"/>
      <c r="C184" s="439"/>
      <c r="D184" s="421"/>
      <c r="E184" s="421"/>
      <c r="F184" s="421"/>
      <c r="G184" s="417"/>
      <c r="H184" s="417"/>
      <c r="I184" s="417"/>
      <c r="J184" s="417"/>
      <c r="K184" s="417"/>
      <c r="L184" s="419"/>
      <c r="M184" s="419"/>
      <c r="N184" s="419"/>
      <c r="O184" s="419"/>
      <c r="P184" s="419"/>
      <c r="Q184" s="419"/>
    </row>
    <row r="185" spans="1:18" s="170" customFormat="1">
      <c r="A185" s="440"/>
      <c r="B185" s="441"/>
      <c r="C185" s="438"/>
      <c r="D185" s="425"/>
      <c r="E185" s="425"/>
      <c r="F185" s="425"/>
      <c r="G185" s="417"/>
      <c r="H185" s="417"/>
      <c r="I185" s="417"/>
      <c r="J185" s="417"/>
      <c r="K185" s="417"/>
      <c r="L185" s="419"/>
      <c r="M185" s="419"/>
      <c r="N185" s="419"/>
      <c r="O185" s="419"/>
      <c r="P185" s="419"/>
      <c r="Q185" s="419"/>
      <c r="R185" s="423"/>
    </row>
    <row r="186" spans="1:18" s="170" customFormat="1">
      <c r="A186" s="440"/>
      <c r="B186" s="441"/>
      <c r="C186" s="438"/>
      <c r="D186" s="425"/>
      <c r="E186" s="425"/>
      <c r="F186" s="425"/>
      <c r="G186" s="367"/>
      <c r="H186" s="367"/>
      <c r="I186" s="367"/>
      <c r="J186" s="367"/>
      <c r="K186" s="367"/>
      <c r="L186" s="418"/>
      <c r="M186" s="387"/>
      <c r="N186" s="387"/>
      <c r="O186" s="387"/>
      <c r="P186" s="387"/>
      <c r="Q186" s="387"/>
    </row>
    <row r="187" spans="1:18" s="170" customFormat="1">
      <c r="A187" s="440"/>
      <c r="B187" s="441"/>
      <c r="C187" s="438"/>
      <c r="D187" s="425"/>
      <c r="E187" s="425"/>
      <c r="F187" s="425"/>
      <c r="G187" s="367"/>
      <c r="H187" s="367"/>
      <c r="I187" s="367"/>
      <c r="J187" s="367"/>
      <c r="K187" s="367"/>
      <c r="L187" s="418"/>
      <c r="M187" s="387"/>
      <c r="N187" s="387"/>
      <c r="O187" s="387"/>
      <c r="P187" s="387"/>
      <c r="Q187" s="387"/>
    </row>
    <row r="188" spans="1:18" s="170" customFormat="1">
      <c r="A188" s="440"/>
      <c r="B188" s="441"/>
      <c r="C188" s="438"/>
      <c r="D188" s="425"/>
      <c r="E188" s="425"/>
      <c r="F188" s="425"/>
      <c r="G188" s="417"/>
      <c r="H188" s="417"/>
      <c r="I188" s="417"/>
      <c r="J188" s="417"/>
      <c r="K188" s="417"/>
      <c r="L188" s="419"/>
      <c r="M188" s="419"/>
      <c r="N188" s="419"/>
      <c r="O188" s="419"/>
      <c r="P188" s="419"/>
      <c r="Q188" s="419"/>
    </row>
    <row r="189" spans="1:18" s="170" customFormat="1">
      <c r="A189" s="440"/>
      <c r="B189" s="441"/>
      <c r="C189" s="438"/>
      <c r="D189" s="425"/>
      <c r="E189" s="425"/>
      <c r="F189" s="425"/>
      <c r="G189" s="367"/>
      <c r="H189" s="367"/>
      <c r="I189" s="367"/>
      <c r="J189" s="367"/>
      <c r="K189" s="367"/>
      <c r="L189" s="418"/>
      <c r="M189" s="418"/>
      <c r="N189" s="418"/>
      <c r="O189" s="418"/>
      <c r="P189" s="418"/>
      <c r="Q189" s="418"/>
    </row>
    <row r="190" spans="1:18" s="170" customFormat="1">
      <c r="A190" s="440"/>
      <c r="B190" s="441"/>
      <c r="C190" s="438"/>
      <c r="D190" s="425"/>
      <c r="E190" s="425"/>
      <c r="F190" s="425"/>
      <c r="G190" s="367"/>
      <c r="H190" s="367"/>
      <c r="I190" s="367"/>
      <c r="J190" s="367"/>
      <c r="K190" s="367"/>
      <c r="L190" s="418"/>
      <c r="M190" s="418"/>
      <c r="N190" s="418"/>
      <c r="O190" s="418"/>
      <c r="P190" s="418"/>
      <c r="Q190" s="418"/>
    </row>
    <row r="191" spans="1:18" s="170" customFormat="1">
      <c r="A191" s="437"/>
      <c r="B191" s="438"/>
      <c r="C191" s="442"/>
      <c r="D191" s="421"/>
      <c r="E191" s="421"/>
      <c r="F191" s="421"/>
      <c r="G191" s="417"/>
      <c r="H191" s="417"/>
      <c r="I191" s="417"/>
      <c r="J191" s="417"/>
      <c r="K191" s="417"/>
      <c r="L191" s="397"/>
      <c r="M191" s="397"/>
      <c r="N191" s="397"/>
      <c r="O191" s="397"/>
      <c r="P191" s="397"/>
      <c r="Q191" s="397"/>
      <c r="R191" s="423"/>
    </row>
    <row r="192" spans="1:18" s="170" customFormat="1">
      <c r="A192" s="437"/>
      <c r="B192" s="438"/>
      <c r="C192" s="438"/>
      <c r="D192" s="425"/>
      <c r="E192" s="425"/>
      <c r="F192" s="425"/>
      <c r="G192" s="417"/>
      <c r="H192" s="417"/>
      <c r="I192" s="417"/>
      <c r="J192" s="417"/>
      <c r="K192" s="417"/>
      <c r="L192" s="419"/>
      <c r="M192" s="419"/>
      <c r="N192" s="419"/>
      <c r="O192" s="419"/>
      <c r="P192" s="419"/>
      <c r="Q192" s="419"/>
    </row>
    <row r="193" spans="1:18" s="170" customFormat="1">
      <c r="A193" s="437"/>
      <c r="B193" s="438"/>
      <c r="C193" s="443"/>
      <c r="D193" s="425"/>
      <c r="E193" s="425"/>
      <c r="F193" s="425"/>
      <c r="G193" s="367"/>
      <c r="H193" s="367"/>
      <c r="I193" s="367"/>
      <c r="J193" s="367"/>
      <c r="K193" s="367"/>
      <c r="L193" s="418"/>
      <c r="M193" s="418"/>
      <c r="N193" s="444"/>
      <c r="O193" s="444"/>
      <c r="P193" s="444"/>
      <c r="Q193" s="444"/>
    </row>
    <row r="194" spans="1:18" s="170" customFormat="1">
      <c r="A194" s="437"/>
      <c r="B194" s="438"/>
      <c r="C194" s="443"/>
      <c r="D194" s="425"/>
      <c r="E194" s="425"/>
      <c r="F194" s="425"/>
      <c r="G194" s="367"/>
      <c r="H194" s="367"/>
      <c r="I194" s="367"/>
      <c r="J194" s="367"/>
      <c r="K194" s="367"/>
      <c r="L194" s="418"/>
      <c r="M194" s="418"/>
      <c r="N194" s="444"/>
      <c r="O194" s="444"/>
      <c r="P194" s="444"/>
      <c r="Q194" s="444"/>
    </row>
    <row r="195" spans="1:18" s="170" customFormat="1">
      <c r="A195" s="437"/>
      <c r="B195" s="438"/>
      <c r="C195" s="443"/>
      <c r="D195" s="425"/>
      <c r="E195" s="425"/>
      <c r="F195" s="425"/>
      <c r="G195" s="417"/>
      <c r="H195" s="417"/>
      <c r="I195" s="417"/>
      <c r="J195" s="417"/>
      <c r="K195" s="417"/>
      <c r="L195" s="397"/>
      <c r="M195" s="419"/>
      <c r="N195" s="419"/>
      <c r="O195" s="419"/>
      <c r="P195" s="419"/>
      <c r="Q195" s="419"/>
    </row>
    <row r="196" spans="1:18" s="170" customFormat="1">
      <c r="A196" s="445"/>
      <c r="B196" s="443"/>
      <c r="C196" s="443"/>
      <c r="D196" s="425"/>
      <c r="E196" s="425"/>
      <c r="F196" s="425"/>
      <c r="G196" s="367"/>
      <c r="H196" s="367"/>
      <c r="I196" s="367"/>
      <c r="J196" s="367"/>
      <c r="K196" s="367"/>
      <c r="L196" s="387"/>
      <c r="M196" s="418"/>
      <c r="N196" s="418"/>
      <c r="O196" s="418"/>
      <c r="P196" s="418"/>
      <c r="Q196" s="418"/>
    </row>
    <row r="197" spans="1:18" s="170" customFormat="1">
      <c r="A197" s="445"/>
      <c r="B197" s="443"/>
      <c r="C197" s="443"/>
      <c r="D197" s="425"/>
      <c r="E197" s="425"/>
      <c r="F197" s="425"/>
      <c r="G197" s="367"/>
      <c r="H197" s="367"/>
      <c r="I197" s="367"/>
      <c r="J197" s="367"/>
      <c r="K197" s="367"/>
      <c r="L197" s="387"/>
      <c r="M197" s="418"/>
      <c r="N197" s="418"/>
      <c r="O197" s="418"/>
      <c r="P197" s="418"/>
      <c r="Q197" s="418"/>
    </row>
    <row r="198" spans="1:18" s="170" customFormat="1">
      <c r="A198" s="639"/>
      <c r="B198" s="640"/>
      <c r="C198" s="438"/>
      <c r="D198" s="446"/>
      <c r="E198" s="446"/>
      <c r="F198" s="646"/>
      <c r="G198" s="426"/>
      <c r="H198" s="426"/>
      <c r="I198" s="426"/>
      <c r="J198" s="426"/>
      <c r="K198" s="426"/>
      <c r="L198" s="397"/>
      <c r="M198" s="397"/>
      <c r="N198" s="397"/>
      <c r="O198" s="397"/>
      <c r="P198" s="397"/>
      <c r="Q198" s="397"/>
    </row>
    <row r="199" spans="1:18" s="170" customFormat="1">
      <c r="A199" s="639"/>
      <c r="B199" s="640"/>
      <c r="C199" s="438"/>
      <c r="D199" s="446"/>
      <c r="E199" s="446"/>
      <c r="F199" s="646"/>
      <c r="G199" s="647"/>
      <c r="H199" s="647"/>
      <c r="I199" s="647"/>
      <c r="J199" s="647"/>
      <c r="K199" s="647"/>
      <c r="L199" s="627"/>
      <c r="M199" s="397"/>
      <c r="N199" s="397"/>
      <c r="O199" s="397"/>
      <c r="P199" s="397"/>
      <c r="Q199" s="397"/>
    </row>
    <row r="200" spans="1:18" s="170" customFormat="1">
      <c r="A200" s="644"/>
      <c r="B200" s="645"/>
      <c r="C200" s="438"/>
      <c r="D200" s="446"/>
      <c r="E200" s="446"/>
      <c r="F200" s="646"/>
      <c r="G200" s="425"/>
      <c r="H200" s="425"/>
      <c r="I200" s="425"/>
      <c r="J200" s="425"/>
      <c r="K200" s="425"/>
      <c r="L200" s="397"/>
      <c r="M200" s="387"/>
      <c r="N200" s="387"/>
      <c r="O200" s="387"/>
      <c r="P200" s="387"/>
      <c r="Q200" s="387"/>
    </row>
    <row r="201" spans="1:18" s="170" customFormat="1">
      <c r="A201" s="644"/>
      <c r="B201" s="645"/>
      <c r="C201" s="438"/>
      <c r="D201" s="446"/>
      <c r="E201" s="446"/>
      <c r="F201" s="646"/>
      <c r="G201" s="425"/>
      <c r="H201" s="425"/>
      <c r="I201" s="425"/>
      <c r="J201" s="425"/>
      <c r="K201" s="425"/>
      <c r="L201" s="397"/>
      <c r="M201" s="387"/>
      <c r="N201" s="387"/>
      <c r="O201" s="387"/>
      <c r="P201" s="387"/>
      <c r="Q201" s="387"/>
    </row>
    <row r="202" spans="1:18" s="170" customFormat="1">
      <c r="A202" s="449"/>
      <c r="B202" s="442"/>
      <c r="C202" s="439"/>
      <c r="D202" s="450"/>
      <c r="E202" s="450"/>
      <c r="F202" s="450"/>
      <c r="G202" s="369"/>
      <c r="H202" s="369"/>
      <c r="I202" s="369"/>
      <c r="J202" s="369"/>
      <c r="K202" s="369"/>
      <c r="L202" s="370"/>
      <c r="M202" s="371"/>
      <c r="N202" s="370"/>
      <c r="O202" s="370"/>
      <c r="P202" s="370"/>
      <c r="Q202" s="370"/>
      <c r="R202" s="371"/>
    </row>
    <row r="203" spans="1:18" s="170" customFormat="1">
      <c r="A203" s="449"/>
      <c r="B203" s="442"/>
      <c r="C203" s="379"/>
      <c r="D203" s="421"/>
      <c r="E203" s="421"/>
      <c r="F203" s="421"/>
      <c r="G203" s="367"/>
      <c r="H203" s="367"/>
      <c r="I203" s="367"/>
      <c r="J203" s="367"/>
      <c r="K203" s="367"/>
      <c r="L203" s="418"/>
      <c r="M203" s="418"/>
      <c r="N203" s="418"/>
      <c r="O203" s="418"/>
      <c r="P203" s="418"/>
      <c r="Q203" s="418"/>
    </row>
    <row r="204" spans="1:18" s="170" customFormat="1">
      <c r="A204" s="449"/>
      <c r="B204" s="442"/>
      <c r="C204" s="451"/>
      <c r="D204" s="428"/>
      <c r="E204" s="428"/>
      <c r="F204" s="428"/>
      <c r="G204" s="366"/>
      <c r="H204" s="366"/>
      <c r="I204" s="366"/>
      <c r="J204" s="366"/>
      <c r="K204" s="366"/>
      <c r="L204" s="368"/>
      <c r="M204" s="368"/>
      <c r="N204" s="368"/>
      <c r="O204" s="368"/>
      <c r="P204" s="368"/>
      <c r="Q204" s="368"/>
    </row>
    <row r="205" spans="1:18" s="170" customFormat="1">
      <c r="A205" s="449"/>
      <c r="B205" s="442"/>
      <c r="C205" s="451"/>
      <c r="D205" s="428"/>
      <c r="E205" s="428"/>
      <c r="F205" s="428"/>
      <c r="G205" s="366"/>
      <c r="H205" s="366"/>
      <c r="I205" s="366"/>
      <c r="J205" s="366"/>
      <c r="K205" s="366"/>
      <c r="L205" s="390"/>
      <c r="M205" s="390"/>
      <c r="N205" s="390"/>
      <c r="O205" s="390"/>
      <c r="P205" s="390"/>
      <c r="Q205" s="390"/>
    </row>
    <row r="206" spans="1:18" s="170" customFormat="1">
      <c r="A206" s="452"/>
      <c r="B206" s="438"/>
      <c r="C206" s="439"/>
      <c r="D206" s="450"/>
      <c r="E206" s="450"/>
      <c r="F206" s="450"/>
      <c r="G206" s="369"/>
      <c r="H206" s="369"/>
      <c r="I206" s="369"/>
      <c r="J206" s="369"/>
      <c r="K206" s="369"/>
      <c r="L206" s="371"/>
      <c r="M206" s="370"/>
      <c r="N206" s="370"/>
      <c r="O206" s="370"/>
      <c r="P206" s="370"/>
      <c r="Q206" s="370"/>
    </row>
    <row r="207" spans="1:18" s="170" customFormat="1">
      <c r="A207" s="453"/>
      <c r="B207" s="454"/>
      <c r="C207" s="455"/>
      <c r="D207" s="456"/>
      <c r="E207" s="456"/>
      <c r="F207" s="456"/>
      <c r="G207" s="369"/>
      <c r="H207" s="369"/>
      <c r="I207" s="369"/>
      <c r="J207" s="369"/>
      <c r="K207" s="369"/>
      <c r="L207" s="371"/>
      <c r="M207" s="370"/>
      <c r="N207" s="370"/>
      <c r="O207" s="370"/>
      <c r="P207" s="370"/>
      <c r="Q207" s="370"/>
    </row>
    <row r="208" spans="1:18" s="170" customFormat="1">
      <c r="A208" s="453"/>
      <c r="B208" s="454"/>
      <c r="C208" s="454"/>
      <c r="D208" s="456"/>
      <c r="E208" s="456"/>
      <c r="F208" s="456"/>
      <c r="G208" s="424"/>
      <c r="H208" s="424"/>
      <c r="I208" s="424"/>
      <c r="J208" s="424"/>
      <c r="K208" s="424"/>
      <c r="L208" s="457"/>
      <c r="M208" s="458"/>
      <c r="N208" s="458"/>
      <c r="O208" s="458"/>
      <c r="P208" s="458"/>
      <c r="Q208" s="458"/>
      <c r="R208" s="459"/>
    </row>
    <row r="209" spans="1:17" s="170" customFormat="1">
      <c r="A209" s="453"/>
      <c r="B209" s="454"/>
      <c r="C209" s="454"/>
      <c r="D209" s="456"/>
      <c r="E209" s="456"/>
      <c r="F209" s="456"/>
      <c r="G209" s="424"/>
      <c r="H209" s="424"/>
      <c r="I209" s="424"/>
      <c r="J209" s="424"/>
      <c r="K209" s="424"/>
      <c r="L209" s="457"/>
      <c r="M209" s="458"/>
      <c r="N209" s="458"/>
      <c r="O209" s="458"/>
      <c r="P209" s="458"/>
      <c r="Q209" s="458"/>
    </row>
    <row r="210" spans="1:17" s="170" customFormat="1">
      <c r="A210" s="453"/>
      <c r="B210" s="454"/>
      <c r="C210" s="454"/>
      <c r="D210" s="456"/>
      <c r="E210" s="456"/>
      <c r="F210" s="456"/>
      <c r="G210" s="422"/>
      <c r="H210" s="422"/>
      <c r="I210" s="422"/>
      <c r="J210" s="422"/>
      <c r="K210" s="422"/>
      <c r="L210" s="460"/>
      <c r="M210" s="461"/>
      <c r="N210" s="458"/>
      <c r="O210" s="458"/>
      <c r="P210" s="458"/>
      <c r="Q210" s="458"/>
    </row>
    <row r="211" spans="1:17" s="170" customFormat="1">
      <c r="A211" s="453"/>
      <c r="B211" s="454"/>
      <c r="C211" s="454"/>
      <c r="D211" s="456"/>
      <c r="E211" s="456"/>
      <c r="F211" s="456"/>
      <c r="G211" s="424"/>
      <c r="H211" s="424"/>
      <c r="I211" s="424"/>
      <c r="J211" s="424"/>
      <c r="K211" s="424"/>
      <c r="L211" s="457"/>
      <c r="M211" s="458"/>
      <c r="N211" s="458"/>
      <c r="O211" s="458"/>
      <c r="P211" s="458"/>
      <c r="Q211" s="458"/>
    </row>
    <row r="212" spans="1:17" s="170" customFormat="1">
      <c r="A212" s="453"/>
      <c r="B212" s="454"/>
      <c r="C212" s="454"/>
      <c r="D212" s="456"/>
      <c r="E212" s="456"/>
      <c r="F212" s="456"/>
      <c r="G212" s="422"/>
      <c r="H212" s="422"/>
      <c r="I212" s="422"/>
      <c r="J212" s="422"/>
      <c r="K212" s="422"/>
      <c r="L212" s="460"/>
      <c r="M212" s="461"/>
      <c r="N212" s="461"/>
      <c r="O212" s="461"/>
      <c r="P212" s="461"/>
      <c r="Q212" s="461"/>
    </row>
    <row r="213" spans="1:17" s="170" customFormat="1">
      <c r="A213" s="453"/>
      <c r="B213" s="454"/>
      <c r="C213" s="454"/>
      <c r="D213" s="456"/>
      <c r="E213" s="456"/>
      <c r="F213" s="456"/>
      <c r="G213" s="424"/>
      <c r="H213" s="424"/>
      <c r="I213" s="424"/>
      <c r="J213" s="424"/>
      <c r="K213" s="422"/>
      <c r="L213" s="460"/>
      <c r="M213" s="461"/>
      <c r="N213" s="461"/>
      <c r="O213" s="461"/>
      <c r="P213" s="461"/>
      <c r="Q213" s="461"/>
    </row>
    <row r="214" spans="1:17" s="170" customFormat="1">
      <c r="A214" s="453"/>
      <c r="B214" s="454"/>
      <c r="C214" s="454"/>
      <c r="D214" s="456"/>
      <c r="E214" s="456"/>
      <c r="F214" s="456"/>
      <c r="G214" s="424"/>
      <c r="H214" s="424"/>
      <c r="I214" s="424"/>
      <c r="J214" s="424"/>
      <c r="K214" s="424"/>
      <c r="L214" s="457"/>
      <c r="M214" s="458"/>
      <c r="N214" s="458"/>
      <c r="O214" s="458"/>
      <c r="P214" s="458"/>
      <c r="Q214" s="458"/>
    </row>
    <row r="215" spans="1:17" s="170" customFormat="1">
      <c r="A215" s="453"/>
      <c r="B215" s="454"/>
      <c r="C215" s="454"/>
      <c r="D215" s="456"/>
      <c r="E215" s="456"/>
      <c r="F215" s="456"/>
      <c r="G215" s="424"/>
      <c r="H215" s="424"/>
      <c r="I215" s="424"/>
      <c r="J215" s="424"/>
      <c r="K215" s="424"/>
      <c r="L215" s="648"/>
      <c r="M215" s="458"/>
      <c r="N215" s="458"/>
      <c r="O215" s="458"/>
      <c r="P215" s="458"/>
      <c r="Q215" s="458"/>
    </row>
    <row r="216" spans="1:17" s="170" customFormat="1">
      <c r="A216" s="453"/>
      <c r="B216" s="454"/>
      <c r="C216" s="454"/>
      <c r="D216" s="456"/>
      <c r="E216" s="456"/>
      <c r="F216" s="456"/>
      <c r="G216" s="424"/>
      <c r="H216" s="424"/>
      <c r="I216" s="424"/>
      <c r="J216" s="424"/>
      <c r="K216" s="424"/>
      <c r="L216" s="457"/>
      <c r="M216" s="458"/>
      <c r="N216" s="458"/>
      <c r="O216" s="458"/>
      <c r="P216" s="458"/>
      <c r="Q216" s="458"/>
    </row>
    <row r="217" spans="1:17" s="170" customFormat="1">
      <c r="A217" s="453"/>
      <c r="B217" s="454"/>
      <c r="C217" s="454"/>
      <c r="D217" s="456"/>
      <c r="E217" s="456"/>
      <c r="F217" s="456"/>
      <c r="G217" s="424"/>
      <c r="H217" s="424"/>
      <c r="I217" s="424"/>
      <c r="J217" s="424"/>
      <c r="K217" s="424"/>
      <c r="L217" s="457"/>
      <c r="M217" s="458"/>
      <c r="N217" s="458"/>
      <c r="O217" s="458"/>
      <c r="P217" s="458"/>
      <c r="Q217" s="458"/>
    </row>
    <row r="218" spans="1:17" s="170" customFormat="1">
      <c r="A218" s="453"/>
      <c r="B218" s="454"/>
      <c r="C218" s="454"/>
      <c r="D218" s="456"/>
      <c r="E218" s="456"/>
      <c r="F218" s="456"/>
      <c r="G218" s="424"/>
      <c r="H218" s="424"/>
      <c r="I218" s="424"/>
      <c r="J218" s="424"/>
      <c r="K218" s="424"/>
      <c r="L218" s="457"/>
      <c r="M218" s="458"/>
      <c r="N218" s="458"/>
      <c r="O218" s="458"/>
      <c r="P218" s="458"/>
      <c r="Q218" s="458"/>
    </row>
    <row r="219" spans="1:17" s="170" customFormat="1">
      <c r="A219" s="453"/>
      <c r="B219" s="454"/>
      <c r="C219" s="454"/>
      <c r="D219" s="456"/>
      <c r="E219" s="456"/>
      <c r="F219" s="456"/>
      <c r="G219" s="424"/>
      <c r="H219" s="424"/>
      <c r="I219" s="424"/>
      <c r="J219" s="424"/>
      <c r="K219" s="424"/>
      <c r="L219" s="461"/>
      <c r="M219" s="458"/>
      <c r="N219" s="458"/>
      <c r="O219" s="458"/>
      <c r="P219" s="458"/>
      <c r="Q219" s="458"/>
    </row>
    <row r="220" spans="1:17" s="170" customFormat="1">
      <c r="A220" s="453"/>
      <c r="B220" s="454"/>
      <c r="C220" s="454"/>
      <c r="D220" s="456"/>
      <c r="E220" s="456"/>
      <c r="F220" s="456"/>
      <c r="G220" s="424"/>
      <c r="H220" s="424"/>
      <c r="I220" s="424"/>
      <c r="J220" s="424"/>
      <c r="K220" s="424"/>
      <c r="L220" s="457"/>
      <c r="M220" s="458"/>
      <c r="N220" s="458"/>
      <c r="O220" s="458"/>
      <c r="P220" s="458"/>
      <c r="Q220" s="458"/>
    </row>
    <row r="221" spans="1:17" s="170" customFormat="1">
      <c r="A221" s="453"/>
      <c r="B221" s="454"/>
      <c r="C221" s="454"/>
      <c r="D221" s="456"/>
      <c r="E221" s="456"/>
      <c r="F221" s="456"/>
      <c r="G221" s="424"/>
      <c r="H221" s="424"/>
      <c r="I221" s="424"/>
      <c r="J221" s="424"/>
      <c r="K221" s="424"/>
      <c r="L221" s="457"/>
      <c r="M221" s="457"/>
      <c r="N221" s="457"/>
      <c r="O221" s="457"/>
      <c r="P221" s="457"/>
      <c r="Q221" s="457"/>
    </row>
    <row r="222" spans="1:17" s="170" customFormat="1">
      <c r="A222" s="453"/>
      <c r="B222" s="454"/>
      <c r="C222" s="454"/>
      <c r="D222" s="456"/>
      <c r="E222" s="456"/>
      <c r="F222" s="456"/>
      <c r="G222" s="424"/>
      <c r="H222" s="424"/>
      <c r="I222" s="424"/>
      <c r="J222" s="424"/>
      <c r="K222" s="424"/>
      <c r="L222" s="457"/>
      <c r="M222" s="457"/>
      <c r="N222" s="457"/>
      <c r="O222" s="457"/>
      <c r="P222" s="457"/>
      <c r="Q222" s="457"/>
    </row>
    <row r="223" spans="1:17" s="170" customFormat="1">
      <c r="A223" s="453"/>
      <c r="B223" s="454"/>
      <c r="C223" s="454"/>
      <c r="D223" s="456"/>
      <c r="E223" s="456"/>
      <c r="F223" s="456"/>
      <c r="G223" s="424"/>
      <c r="H223" s="424"/>
      <c r="I223" s="424"/>
      <c r="J223" s="424"/>
      <c r="K223" s="424"/>
      <c r="L223" s="457"/>
      <c r="M223" s="457"/>
      <c r="N223" s="457"/>
      <c r="O223" s="457"/>
      <c r="P223" s="457"/>
      <c r="Q223" s="457"/>
    </row>
    <row r="224" spans="1:17" s="170" customFormat="1">
      <c r="A224" s="453"/>
      <c r="B224" s="454"/>
      <c r="C224" s="454"/>
      <c r="D224" s="456"/>
      <c r="E224" s="456"/>
      <c r="F224" s="456"/>
      <c r="G224" s="424"/>
      <c r="H224" s="424"/>
      <c r="I224" s="424"/>
      <c r="J224" s="424"/>
      <c r="K224" s="424"/>
      <c r="L224" s="457"/>
      <c r="M224" s="457"/>
      <c r="N224" s="457"/>
      <c r="O224" s="457"/>
      <c r="P224" s="457"/>
      <c r="Q224" s="457"/>
    </row>
    <row r="225" spans="1:17" s="170" customFormat="1">
      <c r="A225" s="453"/>
      <c r="B225" s="454"/>
      <c r="C225" s="454"/>
      <c r="D225" s="456"/>
      <c r="E225" s="456"/>
      <c r="F225" s="456"/>
      <c r="G225" s="424"/>
      <c r="H225" s="424"/>
      <c r="I225" s="424"/>
      <c r="J225" s="424"/>
      <c r="K225" s="424"/>
      <c r="L225" s="457"/>
      <c r="M225" s="458"/>
      <c r="N225" s="458"/>
      <c r="O225" s="458"/>
      <c r="P225" s="458"/>
      <c r="Q225" s="458"/>
    </row>
    <row r="226" spans="1:17" s="170" customFormat="1">
      <c r="A226" s="452"/>
      <c r="B226" s="438"/>
      <c r="C226" s="439"/>
      <c r="D226" s="428"/>
      <c r="E226" s="428"/>
      <c r="F226" s="428"/>
      <c r="G226" s="369"/>
      <c r="H226" s="369"/>
      <c r="I226" s="422"/>
      <c r="J226" s="369"/>
      <c r="K226" s="463"/>
      <c r="L226" s="370"/>
      <c r="M226" s="371"/>
      <c r="N226" s="371"/>
      <c r="O226" s="371"/>
      <c r="P226" s="371"/>
      <c r="Q226" s="371"/>
    </row>
    <row r="227" spans="1:17" s="170" customFormat="1">
      <c r="A227" s="452"/>
      <c r="B227" s="464"/>
      <c r="C227" s="438"/>
      <c r="D227" s="425"/>
      <c r="E227" s="425"/>
      <c r="F227" s="425"/>
      <c r="G227" s="366"/>
      <c r="H227" s="366"/>
      <c r="I227" s="424"/>
      <c r="J227" s="366"/>
      <c r="K227" s="463"/>
      <c r="L227" s="371"/>
      <c r="M227" s="371"/>
      <c r="N227" s="371"/>
      <c r="O227" s="371"/>
      <c r="P227" s="371"/>
      <c r="Q227" s="371"/>
    </row>
    <row r="228" spans="1:17" s="170" customFormat="1">
      <c r="A228" s="452"/>
      <c r="B228" s="464"/>
      <c r="C228" s="398"/>
      <c r="D228" s="425"/>
      <c r="E228" s="425"/>
      <c r="F228" s="425"/>
      <c r="G228" s="367"/>
      <c r="H228" s="367"/>
      <c r="I228" s="424"/>
      <c r="J228" s="367"/>
      <c r="K228" s="424"/>
      <c r="L228" s="418"/>
      <c r="M228" s="418"/>
      <c r="N228" s="444"/>
      <c r="O228" s="444"/>
      <c r="P228" s="444"/>
      <c r="Q228" s="444"/>
    </row>
    <row r="229" spans="1:17" s="170" customFormat="1">
      <c r="A229" s="452"/>
      <c r="B229" s="464"/>
      <c r="C229" s="398"/>
      <c r="D229" s="425"/>
      <c r="E229" s="425"/>
      <c r="F229" s="425"/>
      <c r="G229" s="367"/>
      <c r="H229" s="367"/>
      <c r="I229" s="424"/>
      <c r="J229" s="367"/>
      <c r="K229" s="424"/>
      <c r="L229" s="387"/>
      <c r="M229" s="418"/>
      <c r="N229" s="444"/>
      <c r="O229" s="444"/>
      <c r="P229" s="444"/>
      <c r="Q229" s="444"/>
    </row>
    <row r="230" spans="1:17" s="170" customFormat="1">
      <c r="A230" s="452"/>
      <c r="B230" s="464"/>
      <c r="C230" s="398"/>
      <c r="D230" s="425"/>
      <c r="E230" s="425"/>
      <c r="F230" s="425"/>
      <c r="G230" s="367"/>
      <c r="H230" s="367"/>
      <c r="I230" s="424"/>
      <c r="J230" s="367"/>
      <c r="K230" s="424"/>
      <c r="L230" s="387"/>
      <c r="M230" s="418"/>
      <c r="N230" s="444"/>
      <c r="O230" s="444"/>
      <c r="P230" s="444"/>
      <c r="Q230" s="444"/>
    </row>
    <row r="231" spans="1:17" s="170" customFormat="1">
      <c r="A231" s="452"/>
      <c r="B231" s="464"/>
      <c r="C231" s="398"/>
      <c r="D231" s="425"/>
      <c r="E231" s="425"/>
      <c r="F231" s="425"/>
      <c r="G231" s="424"/>
      <c r="H231" s="424"/>
      <c r="I231" s="424"/>
      <c r="J231" s="424"/>
      <c r="K231" s="424"/>
      <c r="L231" s="457"/>
      <c r="M231" s="458"/>
      <c r="N231" s="457"/>
      <c r="O231" s="457"/>
      <c r="P231" s="457"/>
      <c r="Q231" s="457"/>
    </row>
    <row r="232" spans="1:17" s="170" customFormat="1">
      <c r="A232" s="452"/>
      <c r="B232" s="464"/>
      <c r="C232" s="398"/>
      <c r="D232" s="425"/>
      <c r="E232" s="425"/>
      <c r="F232" s="425"/>
      <c r="G232" s="424"/>
      <c r="H232" s="424"/>
      <c r="I232" s="424"/>
      <c r="J232" s="424"/>
      <c r="K232" s="424"/>
      <c r="L232" s="457"/>
      <c r="M232" s="457"/>
      <c r="N232" s="457"/>
      <c r="O232" s="457"/>
      <c r="P232" s="457"/>
      <c r="Q232" s="457"/>
    </row>
    <row r="233" spans="1:17" s="170" customFormat="1">
      <c r="A233" s="452"/>
      <c r="B233" s="464"/>
      <c r="C233" s="398"/>
      <c r="D233" s="425"/>
      <c r="E233" s="425"/>
      <c r="F233" s="425"/>
      <c r="G233" s="424"/>
      <c r="H233" s="424"/>
      <c r="I233" s="424"/>
      <c r="J233" s="424"/>
      <c r="K233" s="424"/>
      <c r="L233" s="418"/>
      <c r="M233" s="418"/>
      <c r="N233" s="418"/>
      <c r="O233" s="418"/>
      <c r="P233" s="418"/>
      <c r="Q233" s="418"/>
    </row>
    <row r="234" spans="1:17" s="170" customFormat="1">
      <c r="A234" s="454"/>
      <c r="B234" s="464"/>
      <c r="C234" s="398"/>
      <c r="D234" s="425"/>
      <c r="E234" s="425"/>
      <c r="F234" s="425"/>
      <c r="G234" s="424"/>
      <c r="H234" s="424"/>
      <c r="I234" s="424"/>
      <c r="J234" s="424"/>
      <c r="K234" s="424"/>
      <c r="L234" s="457"/>
      <c r="M234" s="458"/>
      <c r="N234" s="458"/>
      <c r="O234" s="458"/>
      <c r="P234" s="458"/>
      <c r="Q234" s="458"/>
    </row>
    <row r="235" spans="1:17" s="170" customFormat="1">
      <c r="A235" s="437"/>
      <c r="B235" s="438"/>
      <c r="C235" s="465"/>
      <c r="D235" s="421"/>
      <c r="E235" s="421"/>
      <c r="F235" s="421"/>
      <c r="G235" s="417"/>
      <c r="H235" s="417"/>
      <c r="I235" s="417"/>
      <c r="J235" s="417"/>
      <c r="K235" s="422"/>
      <c r="L235" s="397"/>
      <c r="M235" s="397"/>
      <c r="N235" s="397"/>
      <c r="O235" s="397"/>
      <c r="P235" s="397"/>
      <c r="Q235" s="397"/>
    </row>
    <row r="236" spans="1:17" s="170" customFormat="1">
      <c r="A236" s="437"/>
      <c r="B236" s="466"/>
      <c r="C236" s="438"/>
      <c r="D236" s="425"/>
      <c r="E236" s="425"/>
      <c r="F236" s="425"/>
      <c r="G236" s="417"/>
      <c r="H236" s="417"/>
      <c r="I236" s="417"/>
      <c r="J236" s="417"/>
      <c r="K236" s="422"/>
      <c r="L236" s="397"/>
      <c r="M236" s="397"/>
      <c r="N236" s="397"/>
      <c r="O236" s="397"/>
      <c r="P236" s="397"/>
      <c r="Q236" s="397"/>
    </row>
    <row r="237" spans="1:17" s="170" customFormat="1">
      <c r="A237" s="437"/>
      <c r="B237" s="466"/>
      <c r="C237" s="438"/>
      <c r="D237" s="425"/>
      <c r="E237" s="425"/>
      <c r="F237" s="425"/>
      <c r="G237" s="367"/>
      <c r="H237" s="367"/>
      <c r="I237" s="367"/>
      <c r="J237" s="367"/>
      <c r="K237" s="424"/>
      <c r="L237" s="418"/>
      <c r="M237" s="467"/>
      <c r="N237" s="467"/>
      <c r="O237" s="467"/>
      <c r="P237" s="467"/>
      <c r="Q237" s="467"/>
    </row>
    <row r="238" spans="1:17" s="170" customFormat="1">
      <c r="A238" s="437"/>
      <c r="B238" s="466"/>
      <c r="C238" s="438"/>
      <c r="D238" s="425"/>
      <c r="E238" s="425"/>
      <c r="F238" s="425"/>
      <c r="G238" s="367"/>
      <c r="H238" s="367"/>
      <c r="I238" s="367"/>
      <c r="J238" s="367"/>
      <c r="K238" s="424"/>
      <c r="L238" s="387"/>
      <c r="M238" s="467"/>
      <c r="N238" s="467"/>
      <c r="O238" s="467"/>
      <c r="P238" s="467"/>
      <c r="Q238" s="467"/>
    </row>
    <row r="239" spans="1:17" s="170" customFormat="1">
      <c r="A239" s="437"/>
      <c r="B239" s="466"/>
      <c r="C239" s="438"/>
      <c r="D239" s="425"/>
      <c r="E239" s="425"/>
      <c r="F239" s="425"/>
      <c r="G239" s="422"/>
      <c r="H239" s="422"/>
      <c r="I239" s="422"/>
      <c r="J239" s="422"/>
      <c r="K239" s="422"/>
      <c r="L239" s="460"/>
      <c r="M239" s="460"/>
      <c r="N239" s="460"/>
      <c r="O239" s="460"/>
      <c r="P239" s="460"/>
      <c r="Q239" s="460"/>
    </row>
    <row r="240" spans="1:17" s="170" customFormat="1">
      <c r="A240" s="437"/>
      <c r="B240" s="466"/>
      <c r="C240" s="438"/>
      <c r="D240" s="425"/>
      <c r="E240" s="425"/>
      <c r="F240" s="425"/>
      <c r="G240" s="367"/>
      <c r="H240" s="367"/>
      <c r="I240" s="367"/>
      <c r="J240" s="367"/>
      <c r="K240" s="424"/>
      <c r="L240" s="387"/>
      <c r="M240" s="387"/>
      <c r="N240" s="387"/>
      <c r="O240" s="387"/>
      <c r="P240" s="387"/>
      <c r="Q240" s="387"/>
    </row>
    <row r="241" spans="1:17" s="170" customFormat="1">
      <c r="A241" s="437"/>
      <c r="B241" s="466"/>
      <c r="C241" s="438"/>
      <c r="D241" s="425"/>
      <c r="E241" s="425"/>
      <c r="F241" s="425"/>
      <c r="G241" s="367"/>
      <c r="H241" s="367"/>
      <c r="I241" s="367"/>
      <c r="J241" s="367"/>
      <c r="K241" s="424"/>
      <c r="L241" s="387"/>
      <c r="M241" s="387"/>
      <c r="N241" s="387"/>
      <c r="O241" s="387"/>
      <c r="P241" s="387"/>
      <c r="Q241" s="387"/>
    </row>
    <row r="242" spans="1:17" s="170" customFormat="1">
      <c r="A242" s="466"/>
      <c r="B242" s="466"/>
      <c r="C242" s="466"/>
      <c r="D242" s="425"/>
      <c r="E242" s="425"/>
      <c r="F242" s="425"/>
      <c r="G242" s="424"/>
      <c r="H242" s="424"/>
      <c r="I242" s="424"/>
      <c r="J242" s="424"/>
      <c r="K242" s="424"/>
      <c r="L242" s="457"/>
      <c r="M242" s="457"/>
      <c r="N242" s="457"/>
      <c r="O242" s="457"/>
      <c r="P242" s="457"/>
      <c r="Q242" s="457"/>
    </row>
    <row r="243" spans="1:17" s="170" customFormat="1">
      <c r="A243" s="452"/>
      <c r="B243" s="438"/>
      <c r="C243" s="439"/>
      <c r="D243" s="428"/>
      <c r="E243" s="428"/>
      <c r="F243" s="428"/>
      <c r="G243" s="369"/>
      <c r="H243" s="369"/>
      <c r="I243" s="369"/>
      <c r="J243" s="369"/>
      <c r="K243" s="463"/>
      <c r="L243" s="371"/>
      <c r="M243" s="370"/>
      <c r="N243" s="370"/>
      <c r="O243" s="370"/>
      <c r="P243" s="370"/>
      <c r="Q243" s="370"/>
    </row>
    <row r="244" spans="1:17" s="170" customFormat="1">
      <c r="A244" s="452"/>
      <c r="B244" s="438"/>
      <c r="C244" s="455"/>
      <c r="D244" s="456"/>
      <c r="E244" s="456"/>
      <c r="F244" s="456"/>
      <c r="G244" s="369"/>
      <c r="H244" s="369"/>
      <c r="I244" s="369"/>
      <c r="J244" s="369"/>
      <c r="K244" s="463"/>
      <c r="L244" s="371"/>
      <c r="M244" s="371"/>
      <c r="N244" s="371"/>
      <c r="O244" s="371"/>
      <c r="P244" s="371"/>
      <c r="Q244" s="371"/>
    </row>
    <row r="245" spans="1:17" s="170" customFormat="1">
      <c r="A245" s="452"/>
      <c r="B245" s="454"/>
      <c r="C245" s="388"/>
      <c r="D245" s="456"/>
      <c r="E245" s="456"/>
      <c r="F245" s="456"/>
      <c r="G245" s="366"/>
      <c r="H245" s="366"/>
      <c r="I245" s="366"/>
      <c r="J245" s="366"/>
      <c r="K245" s="468"/>
      <c r="L245" s="418"/>
      <c r="M245" s="416"/>
      <c r="N245" s="416"/>
      <c r="O245" s="416"/>
      <c r="P245" s="416"/>
      <c r="Q245" s="416"/>
    </row>
    <row r="246" spans="1:17" s="170" customFormat="1">
      <c r="A246" s="452"/>
      <c r="B246" s="454"/>
      <c r="C246" s="388"/>
      <c r="D246" s="456"/>
      <c r="E246" s="456"/>
      <c r="F246" s="456"/>
      <c r="G246" s="424"/>
      <c r="H246" s="424"/>
      <c r="I246" s="424"/>
      <c r="J246" s="424"/>
      <c r="K246" s="424"/>
      <c r="L246" s="457"/>
      <c r="M246" s="457"/>
      <c r="N246" s="457"/>
      <c r="O246" s="457"/>
      <c r="P246" s="457"/>
      <c r="Q246" s="457"/>
    </row>
    <row r="247" spans="1:17" s="170" customFormat="1">
      <c r="A247" s="452"/>
      <c r="B247" s="454"/>
      <c r="C247" s="388"/>
      <c r="D247" s="456"/>
      <c r="E247" s="456"/>
      <c r="F247" s="456"/>
      <c r="G247" s="424"/>
      <c r="H247" s="424"/>
      <c r="I247" s="424"/>
      <c r="J247" s="367"/>
      <c r="K247" s="424"/>
      <c r="L247" s="418"/>
      <c r="M247" s="387"/>
      <c r="N247" s="387"/>
      <c r="O247" s="387"/>
      <c r="P247" s="387"/>
      <c r="Q247" s="387"/>
    </row>
    <row r="248" spans="1:17" s="170" customFormat="1">
      <c r="A248" s="452"/>
      <c r="B248" s="454"/>
      <c r="C248" s="388"/>
      <c r="D248" s="456"/>
      <c r="E248" s="456"/>
      <c r="F248" s="456"/>
      <c r="G248" s="424"/>
      <c r="H248" s="424"/>
      <c r="I248" s="424"/>
      <c r="J248" s="367"/>
      <c r="K248" s="424"/>
      <c r="L248" s="418"/>
      <c r="M248" s="418"/>
      <c r="N248" s="418"/>
      <c r="O248" s="418"/>
      <c r="P248" s="418"/>
      <c r="Q248" s="418"/>
    </row>
    <row r="249" spans="1:17" s="170" customFormat="1">
      <c r="A249" s="454"/>
      <c r="B249" s="454"/>
      <c r="C249" s="388"/>
      <c r="D249" s="456"/>
      <c r="E249" s="456"/>
      <c r="F249" s="456"/>
      <c r="G249" s="424"/>
      <c r="H249" s="424"/>
      <c r="I249" s="424"/>
      <c r="J249" s="367"/>
      <c r="K249" s="424"/>
      <c r="L249" s="457"/>
      <c r="M249" s="457"/>
      <c r="N249" s="457"/>
      <c r="O249" s="457"/>
      <c r="P249" s="457"/>
      <c r="Q249" s="457"/>
    </row>
    <row r="250" spans="1:17" s="170" customFormat="1">
      <c r="A250" s="452"/>
      <c r="B250" s="438"/>
      <c r="C250" s="465"/>
      <c r="D250" s="421"/>
      <c r="E250" s="421"/>
      <c r="F250" s="421"/>
      <c r="G250" s="417"/>
      <c r="H250" s="417"/>
      <c r="I250" s="417"/>
      <c r="J250" s="469"/>
      <c r="K250" s="422"/>
      <c r="L250" s="371"/>
      <c r="M250" s="371"/>
      <c r="N250" s="371"/>
      <c r="O250" s="371"/>
      <c r="P250" s="371"/>
      <c r="Q250" s="371"/>
    </row>
    <row r="251" spans="1:17" s="170" customFormat="1">
      <c r="A251" s="452"/>
      <c r="B251" s="438"/>
      <c r="C251" s="438"/>
      <c r="D251" s="425"/>
      <c r="E251" s="425"/>
      <c r="F251" s="425"/>
      <c r="G251" s="367"/>
      <c r="H251" s="367"/>
      <c r="I251" s="367"/>
      <c r="J251" s="470"/>
      <c r="K251" s="422"/>
      <c r="L251" s="371"/>
      <c r="M251" s="371"/>
      <c r="N251" s="371"/>
      <c r="O251" s="371"/>
      <c r="P251" s="371"/>
      <c r="Q251" s="371"/>
    </row>
    <row r="252" spans="1:17" s="170" customFormat="1">
      <c r="A252" s="452"/>
      <c r="B252" s="438"/>
      <c r="C252" s="466"/>
      <c r="D252" s="425"/>
      <c r="E252" s="425"/>
      <c r="F252" s="425"/>
      <c r="G252" s="367"/>
      <c r="H252" s="367"/>
      <c r="I252" s="367"/>
      <c r="J252" s="470"/>
      <c r="K252" s="424"/>
      <c r="L252" s="371"/>
      <c r="M252" s="371"/>
      <c r="N252" s="371"/>
      <c r="O252" s="371"/>
      <c r="P252" s="371"/>
      <c r="Q252" s="371"/>
    </row>
    <row r="253" spans="1:17" s="170" customFormat="1">
      <c r="A253" s="452"/>
      <c r="B253" s="438"/>
      <c r="C253" s="466"/>
      <c r="D253" s="425"/>
      <c r="E253" s="425"/>
      <c r="F253" s="425"/>
      <c r="G253" s="424"/>
      <c r="H253" s="424"/>
      <c r="I253" s="424"/>
      <c r="J253" s="470"/>
      <c r="K253" s="424"/>
      <c r="L253" s="371"/>
      <c r="M253" s="371"/>
      <c r="N253" s="371"/>
      <c r="O253" s="371"/>
      <c r="P253" s="371"/>
      <c r="Q253" s="371"/>
    </row>
    <row r="254" spans="1:17" s="170" customFormat="1">
      <c r="A254" s="452"/>
      <c r="B254" s="438"/>
      <c r="C254" s="466"/>
      <c r="D254" s="425"/>
      <c r="E254" s="425"/>
      <c r="F254" s="425"/>
      <c r="G254" s="367"/>
      <c r="H254" s="367"/>
      <c r="I254" s="367"/>
      <c r="J254" s="367"/>
      <c r="K254" s="424"/>
      <c r="L254" s="419"/>
      <c r="M254" s="419"/>
      <c r="N254" s="371"/>
      <c r="O254" s="371"/>
      <c r="P254" s="371"/>
      <c r="Q254" s="371"/>
    </row>
    <row r="255" spans="1:17" s="170" customFormat="1">
      <c r="A255" s="452"/>
      <c r="B255" s="466"/>
      <c r="C255" s="466"/>
      <c r="D255" s="425"/>
      <c r="E255" s="425"/>
      <c r="F255" s="425"/>
      <c r="G255" s="367"/>
      <c r="H255" s="367"/>
      <c r="I255" s="367"/>
      <c r="J255" s="367"/>
      <c r="K255" s="424"/>
      <c r="L255" s="418"/>
      <c r="M255" s="418"/>
      <c r="N255" s="416"/>
      <c r="O255" s="416"/>
      <c r="P255" s="416"/>
      <c r="Q255" s="416"/>
    </row>
    <row r="256" spans="1:17" s="170" customFormat="1">
      <c r="A256" s="454"/>
      <c r="B256" s="466"/>
      <c r="C256" s="466"/>
      <c r="D256" s="425"/>
      <c r="E256" s="425"/>
      <c r="F256" s="425"/>
      <c r="G256" s="424"/>
      <c r="H256" s="424"/>
      <c r="I256" s="424"/>
      <c r="J256" s="367"/>
      <c r="K256" s="424"/>
      <c r="L256" s="457"/>
      <c r="M256" s="457"/>
      <c r="N256" s="457"/>
      <c r="O256" s="457"/>
      <c r="P256" s="457"/>
      <c r="Q256" s="457"/>
    </row>
    <row r="257" spans="1:17" s="170" customFormat="1">
      <c r="A257" s="449"/>
      <c r="B257" s="442"/>
      <c r="C257" s="439"/>
      <c r="D257" s="450"/>
      <c r="E257" s="450"/>
      <c r="F257" s="450"/>
      <c r="G257" s="369"/>
      <c r="H257" s="369"/>
      <c r="I257" s="369"/>
      <c r="J257" s="369"/>
      <c r="K257" s="369"/>
      <c r="L257" s="371"/>
      <c r="M257" s="371"/>
      <c r="N257" s="371"/>
      <c r="O257" s="371"/>
      <c r="P257" s="371"/>
      <c r="Q257" s="371"/>
    </row>
    <row r="258" spans="1:17" s="170" customFormat="1">
      <c r="A258" s="449"/>
      <c r="B258" s="442"/>
      <c r="C258" s="379"/>
      <c r="D258" s="428"/>
      <c r="E258" s="428"/>
      <c r="F258" s="428"/>
      <c r="G258" s="366"/>
      <c r="H258" s="366"/>
      <c r="I258" s="366"/>
      <c r="J258" s="366"/>
      <c r="K258" s="366"/>
      <c r="L258" s="416"/>
      <c r="M258" s="416"/>
      <c r="N258" s="416"/>
      <c r="O258" s="416"/>
      <c r="P258" s="416"/>
      <c r="Q258" s="416"/>
    </row>
    <row r="259" spans="1:17" s="170" customFormat="1">
      <c r="A259" s="452"/>
      <c r="B259" s="442"/>
      <c r="C259" s="439"/>
      <c r="D259" s="450"/>
      <c r="E259" s="450"/>
      <c r="F259" s="450"/>
      <c r="G259" s="369"/>
      <c r="H259" s="369"/>
      <c r="I259" s="369"/>
      <c r="J259" s="369"/>
      <c r="K259" s="369"/>
      <c r="L259" s="371"/>
      <c r="M259" s="371"/>
      <c r="N259" s="371"/>
      <c r="O259" s="371"/>
      <c r="P259" s="371"/>
      <c r="Q259" s="371"/>
    </row>
    <row r="260" spans="1:17" s="170" customFormat="1">
      <c r="A260" s="445"/>
      <c r="B260" s="443"/>
      <c r="C260" s="455"/>
      <c r="D260" s="456"/>
      <c r="E260" s="456"/>
      <c r="F260" s="456"/>
      <c r="G260" s="369"/>
      <c r="H260" s="369"/>
      <c r="I260" s="369"/>
      <c r="J260" s="369"/>
      <c r="K260" s="369"/>
      <c r="L260" s="371"/>
      <c r="M260" s="371"/>
      <c r="N260" s="371"/>
      <c r="O260" s="371"/>
      <c r="P260" s="371"/>
      <c r="Q260" s="371"/>
    </row>
    <row r="261" spans="1:17" s="170" customFormat="1">
      <c r="A261" s="445"/>
      <c r="B261" s="443"/>
      <c r="C261" s="455"/>
      <c r="D261" s="456"/>
      <c r="E261" s="456"/>
      <c r="F261" s="456"/>
      <c r="G261" s="366"/>
      <c r="H261" s="366"/>
      <c r="I261" s="366"/>
      <c r="J261" s="366"/>
      <c r="K261" s="366"/>
      <c r="L261" s="418"/>
      <c r="M261" s="416"/>
      <c r="N261" s="416"/>
      <c r="O261" s="416"/>
      <c r="P261" s="416"/>
      <c r="Q261" s="416"/>
    </row>
    <row r="262" spans="1:17" s="170" customFormat="1">
      <c r="A262" s="445"/>
      <c r="B262" s="443"/>
      <c r="C262" s="455"/>
      <c r="D262" s="456"/>
      <c r="E262" s="456"/>
      <c r="F262" s="456"/>
      <c r="G262" s="366"/>
      <c r="H262" s="366"/>
      <c r="I262" s="366"/>
      <c r="J262" s="366"/>
      <c r="K262" s="366"/>
      <c r="L262" s="368"/>
      <c r="M262" s="471"/>
      <c r="N262" s="471"/>
      <c r="O262" s="471"/>
      <c r="P262" s="471"/>
      <c r="Q262" s="471"/>
    </row>
    <row r="263" spans="1:17" s="170" customFormat="1">
      <c r="A263" s="445"/>
      <c r="B263" s="443"/>
      <c r="C263" s="455"/>
      <c r="D263" s="456"/>
      <c r="E263" s="456"/>
      <c r="F263" s="456"/>
      <c r="G263" s="369"/>
      <c r="H263" s="369"/>
      <c r="I263" s="369"/>
      <c r="J263" s="369"/>
      <c r="K263" s="369"/>
      <c r="L263" s="371"/>
      <c r="M263" s="371"/>
      <c r="N263" s="371"/>
      <c r="O263" s="371"/>
      <c r="P263" s="371"/>
      <c r="Q263" s="371"/>
    </row>
    <row r="264" spans="1:17" s="170" customFormat="1">
      <c r="A264" s="445"/>
      <c r="B264" s="443"/>
      <c r="C264" s="455"/>
      <c r="D264" s="456"/>
      <c r="E264" s="456"/>
      <c r="F264" s="456"/>
      <c r="G264" s="366"/>
      <c r="H264" s="366"/>
      <c r="I264" s="366"/>
      <c r="J264" s="366"/>
      <c r="K264" s="366"/>
      <c r="L264" s="416"/>
      <c r="M264" s="416"/>
      <c r="N264" s="416"/>
      <c r="O264" s="416"/>
      <c r="P264" s="416"/>
      <c r="Q264" s="416"/>
    </row>
    <row r="265" spans="1:17" s="170" customFormat="1">
      <c r="A265" s="445"/>
      <c r="B265" s="443"/>
      <c r="C265" s="455"/>
      <c r="D265" s="456"/>
      <c r="E265" s="456"/>
      <c r="F265" s="456"/>
      <c r="G265" s="366"/>
      <c r="H265" s="366"/>
      <c r="I265" s="366"/>
      <c r="J265" s="366"/>
      <c r="K265" s="366"/>
      <c r="L265" s="418"/>
      <c r="M265" s="416"/>
      <c r="N265" s="416"/>
      <c r="O265" s="416"/>
      <c r="P265" s="416"/>
      <c r="Q265" s="416"/>
    </row>
    <row r="266" spans="1:17" s="170" customFormat="1">
      <c r="A266" s="445"/>
      <c r="B266" s="443"/>
      <c r="C266" s="455"/>
      <c r="D266" s="456"/>
      <c r="E266" s="456"/>
      <c r="F266" s="456"/>
      <c r="G266" s="366"/>
      <c r="H266" s="366"/>
      <c r="I266" s="366"/>
      <c r="J266" s="366"/>
      <c r="K266" s="366"/>
      <c r="L266" s="418"/>
      <c r="M266" s="416"/>
      <c r="N266" s="416"/>
      <c r="O266" s="416"/>
      <c r="P266" s="416"/>
      <c r="Q266" s="416"/>
    </row>
    <row r="267" spans="1:17" s="170" customFormat="1">
      <c r="A267" s="445"/>
      <c r="B267" s="443"/>
      <c r="C267" s="455"/>
      <c r="D267" s="456"/>
      <c r="E267" s="456"/>
      <c r="F267" s="456"/>
      <c r="G267" s="366"/>
      <c r="H267" s="366"/>
      <c r="I267" s="366"/>
      <c r="J267" s="366"/>
      <c r="K267" s="366"/>
      <c r="L267" s="418"/>
      <c r="M267" s="416"/>
      <c r="N267" s="416"/>
      <c r="O267" s="416"/>
      <c r="P267" s="416"/>
      <c r="Q267" s="416"/>
    </row>
    <row r="268" spans="1:17" s="170" customFormat="1">
      <c r="A268" s="445"/>
      <c r="B268" s="443"/>
      <c r="C268" s="455"/>
      <c r="D268" s="456"/>
      <c r="E268" s="456"/>
      <c r="F268" s="456"/>
      <c r="G268" s="366"/>
      <c r="H268" s="366"/>
      <c r="I268" s="366"/>
      <c r="J268" s="366"/>
      <c r="K268" s="366"/>
      <c r="L268" s="416"/>
      <c r="M268" s="416"/>
      <c r="N268" s="416"/>
      <c r="O268" s="416"/>
      <c r="P268" s="416"/>
      <c r="Q268" s="416"/>
    </row>
    <row r="269" spans="1:17" s="170" customFormat="1">
      <c r="A269" s="445"/>
      <c r="B269" s="443"/>
      <c r="C269" s="455"/>
      <c r="D269" s="456"/>
      <c r="E269" s="456"/>
      <c r="F269" s="456"/>
      <c r="G269" s="366"/>
      <c r="H269" s="366"/>
      <c r="I269" s="366"/>
      <c r="J269" s="366"/>
      <c r="K269" s="366"/>
      <c r="L269" s="416"/>
      <c r="M269" s="416"/>
      <c r="N269" s="416"/>
      <c r="O269" s="416"/>
      <c r="P269" s="416"/>
      <c r="Q269" s="416"/>
    </row>
    <row r="270" spans="1:17" s="170" customFormat="1">
      <c r="A270" s="445"/>
      <c r="B270" s="443"/>
      <c r="C270" s="455"/>
      <c r="D270" s="456"/>
      <c r="E270" s="456"/>
      <c r="F270" s="456"/>
      <c r="G270" s="366"/>
      <c r="H270" s="366"/>
      <c r="I270" s="366"/>
      <c r="J270" s="366"/>
      <c r="K270" s="366"/>
      <c r="L270" s="416"/>
      <c r="M270" s="418"/>
      <c r="N270" s="418"/>
      <c r="O270" s="418"/>
      <c r="P270" s="418"/>
      <c r="Q270" s="418"/>
    </row>
    <row r="271" spans="1:17" s="170" customFormat="1">
      <c r="A271" s="445"/>
      <c r="B271" s="443"/>
      <c r="C271" s="455"/>
      <c r="D271" s="456"/>
      <c r="E271" s="456"/>
      <c r="F271" s="456"/>
      <c r="G271" s="369"/>
      <c r="H271" s="369"/>
      <c r="I271" s="369"/>
      <c r="J271" s="369"/>
      <c r="K271" s="369"/>
      <c r="L271" s="371"/>
      <c r="M271" s="419"/>
      <c r="N271" s="419"/>
      <c r="O271" s="419"/>
      <c r="P271" s="419"/>
      <c r="Q271" s="419"/>
    </row>
    <row r="272" spans="1:17" s="170" customFormat="1">
      <c r="A272" s="445"/>
      <c r="B272" s="443"/>
      <c r="C272" s="455"/>
      <c r="D272" s="456"/>
      <c r="E272" s="456"/>
      <c r="F272" s="456"/>
      <c r="G272" s="366"/>
      <c r="H272" s="366"/>
      <c r="I272" s="366"/>
      <c r="J272" s="366"/>
      <c r="K272" s="366"/>
      <c r="L272" s="416"/>
      <c r="M272" s="418"/>
      <c r="N272" s="418"/>
      <c r="O272" s="418"/>
      <c r="P272" s="418"/>
      <c r="Q272" s="418"/>
    </row>
    <row r="273" spans="1:17" s="170" customFormat="1">
      <c r="A273" s="445"/>
      <c r="B273" s="443"/>
      <c r="C273" s="455"/>
      <c r="D273" s="456"/>
      <c r="E273" s="456"/>
      <c r="F273" s="456"/>
      <c r="G273" s="366"/>
      <c r="H273" s="366"/>
      <c r="I273" s="366"/>
      <c r="J273" s="366"/>
      <c r="K273" s="366"/>
      <c r="L273" s="416"/>
      <c r="M273" s="416"/>
      <c r="N273" s="416"/>
      <c r="O273" s="416"/>
      <c r="P273" s="416"/>
      <c r="Q273" s="416"/>
    </row>
    <row r="274" spans="1:17" s="170" customFormat="1">
      <c r="A274" s="445"/>
      <c r="B274" s="443"/>
      <c r="C274" s="455"/>
      <c r="D274" s="456"/>
      <c r="E274" s="456"/>
      <c r="F274" s="456"/>
      <c r="G274" s="369"/>
      <c r="H274" s="369"/>
      <c r="I274" s="369"/>
      <c r="J274" s="369"/>
      <c r="K274" s="369"/>
      <c r="L274" s="371"/>
      <c r="M274" s="371"/>
      <c r="N274" s="371"/>
      <c r="O274" s="371"/>
      <c r="P274" s="371"/>
      <c r="Q274" s="371"/>
    </row>
    <row r="275" spans="1:17" s="170" customFormat="1">
      <c r="A275" s="445"/>
      <c r="B275" s="443"/>
      <c r="C275" s="455"/>
      <c r="D275" s="456"/>
      <c r="E275" s="456"/>
      <c r="F275" s="456"/>
      <c r="G275" s="369"/>
      <c r="H275" s="369"/>
      <c r="I275" s="369"/>
      <c r="J275" s="366"/>
      <c r="K275" s="369"/>
      <c r="L275" s="371"/>
      <c r="M275" s="370"/>
      <c r="N275" s="370"/>
      <c r="O275" s="370"/>
      <c r="P275" s="370"/>
      <c r="Q275" s="370"/>
    </row>
    <row r="276" spans="1:17" s="170" customFormat="1">
      <c r="A276" s="445"/>
      <c r="B276" s="443"/>
      <c r="C276" s="455"/>
      <c r="D276" s="456"/>
      <c r="E276" s="456"/>
      <c r="F276" s="456"/>
      <c r="G276" s="366"/>
      <c r="H276" s="366"/>
      <c r="I276" s="366"/>
      <c r="J276" s="366"/>
      <c r="K276" s="366"/>
      <c r="L276" s="416"/>
      <c r="M276" s="368"/>
      <c r="N276" s="368"/>
      <c r="O276" s="368"/>
      <c r="P276" s="368"/>
      <c r="Q276" s="368"/>
    </row>
    <row r="277" spans="1:17" s="170" customFormat="1">
      <c r="A277" s="445"/>
      <c r="B277" s="443"/>
      <c r="C277" s="455"/>
      <c r="D277" s="456"/>
      <c r="E277" s="456"/>
      <c r="F277" s="456"/>
      <c r="G277" s="366"/>
      <c r="H277" s="366"/>
      <c r="I277" s="366"/>
      <c r="J277" s="366"/>
      <c r="K277" s="366"/>
      <c r="L277" s="418"/>
      <c r="M277" s="418"/>
      <c r="N277" s="418"/>
      <c r="O277" s="418"/>
      <c r="P277" s="418"/>
      <c r="Q277" s="418"/>
    </row>
    <row r="278" spans="1:17" s="170" customFormat="1">
      <c r="A278" s="445"/>
      <c r="B278" s="443"/>
      <c r="C278" s="455"/>
      <c r="D278" s="456"/>
      <c r="E278" s="456"/>
      <c r="F278" s="456"/>
      <c r="G278" s="366"/>
      <c r="H278" s="366"/>
      <c r="I278" s="366"/>
      <c r="J278" s="366"/>
      <c r="K278" s="369"/>
      <c r="L278" s="418"/>
      <c r="M278" s="397"/>
      <c r="N278" s="397"/>
      <c r="O278" s="397"/>
      <c r="P278" s="397"/>
      <c r="Q278" s="397"/>
    </row>
    <row r="279" spans="1:17" s="170" customFormat="1">
      <c r="A279" s="445"/>
      <c r="B279" s="443"/>
      <c r="C279" s="455"/>
      <c r="D279" s="456"/>
      <c r="E279" s="456"/>
      <c r="F279" s="456"/>
      <c r="G279" s="366"/>
      <c r="H279" s="366"/>
      <c r="I279" s="366"/>
      <c r="J279" s="366"/>
      <c r="K279" s="366"/>
      <c r="L279" s="418"/>
      <c r="M279" s="418"/>
      <c r="N279" s="418"/>
      <c r="O279" s="418"/>
      <c r="P279" s="418"/>
      <c r="Q279" s="418"/>
    </row>
    <row r="280" spans="1:17" s="170" customFormat="1">
      <c r="A280" s="445"/>
      <c r="B280" s="443"/>
      <c r="C280" s="455"/>
      <c r="D280" s="456"/>
      <c r="E280" s="456"/>
      <c r="F280" s="456"/>
      <c r="G280" s="366"/>
      <c r="H280" s="366"/>
      <c r="I280" s="366"/>
      <c r="J280" s="366"/>
      <c r="K280" s="366"/>
      <c r="L280" s="418"/>
      <c r="M280" s="418"/>
      <c r="N280" s="418"/>
      <c r="O280" s="418"/>
      <c r="P280" s="418"/>
      <c r="Q280" s="418"/>
    </row>
    <row r="281" spans="1:17" s="170" customFormat="1">
      <c r="A281" s="449"/>
      <c r="B281" s="442"/>
      <c r="C281" s="451"/>
      <c r="D281" s="450"/>
      <c r="E281" s="450"/>
      <c r="F281" s="428"/>
      <c r="G281" s="369"/>
      <c r="H281" s="369"/>
      <c r="I281" s="369"/>
      <c r="J281" s="366"/>
      <c r="K281" s="366"/>
      <c r="L281" s="370"/>
      <c r="M281" s="370"/>
      <c r="N281" s="370"/>
      <c r="O281" s="370"/>
      <c r="P281" s="370"/>
      <c r="Q281" s="370"/>
    </row>
    <row r="282" spans="1:17" s="170" customFormat="1">
      <c r="A282" s="449"/>
      <c r="B282" s="442"/>
      <c r="C282" s="379"/>
      <c r="D282" s="428"/>
      <c r="E282" s="428"/>
      <c r="F282" s="428"/>
      <c r="G282" s="366"/>
      <c r="H282" s="366"/>
      <c r="I282" s="366"/>
      <c r="J282" s="366"/>
      <c r="K282" s="366"/>
      <c r="L282" s="368"/>
      <c r="M282" s="368"/>
      <c r="N282" s="368"/>
      <c r="O282" s="368"/>
      <c r="P282" s="368"/>
      <c r="Q282" s="368"/>
    </row>
    <row r="283" spans="1:17" s="170" customFormat="1">
      <c r="A283" s="456"/>
      <c r="B283" s="649"/>
      <c r="C283" s="439"/>
      <c r="D283" s="472"/>
      <c r="E283" s="472"/>
      <c r="F283" s="472"/>
      <c r="G283" s="369"/>
      <c r="H283" s="369"/>
      <c r="I283" s="369"/>
      <c r="J283" s="369"/>
      <c r="K283" s="369"/>
      <c r="L283" s="371"/>
      <c r="M283" s="371"/>
      <c r="N283" s="371"/>
      <c r="O283" s="371"/>
      <c r="P283" s="371"/>
      <c r="Q283" s="371"/>
    </row>
    <row r="284" spans="1:17" s="170" customFormat="1">
      <c r="A284" s="456"/>
      <c r="B284" s="388"/>
      <c r="C284" s="473"/>
      <c r="D284" s="456"/>
      <c r="E284" s="456"/>
      <c r="F284" s="456"/>
      <c r="G284" s="422"/>
      <c r="H284" s="422"/>
      <c r="I284" s="422"/>
      <c r="J284" s="422"/>
      <c r="K284" s="422"/>
      <c r="L284" s="460"/>
      <c r="M284" s="461"/>
      <c r="N284" s="461"/>
      <c r="O284" s="461"/>
      <c r="P284" s="461"/>
      <c r="Q284" s="461"/>
    </row>
    <row r="285" spans="1:17" s="170" customFormat="1">
      <c r="A285" s="456"/>
      <c r="B285" s="388"/>
      <c r="C285" s="474"/>
      <c r="D285" s="456"/>
      <c r="E285" s="456"/>
      <c r="F285" s="456"/>
      <c r="G285" s="424"/>
      <c r="H285" s="424"/>
      <c r="I285" s="424"/>
      <c r="J285" s="424"/>
      <c r="K285" s="424"/>
      <c r="L285" s="457"/>
      <c r="M285" s="461"/>
      <c r="N285" s="461"/>
      <c r="O285" s="461"/>
      <c r="P285" s="461"/>
      <c r="Q285" s="461"/>
    </row>
    <row r="286" spans="1:17" s="170" customFormat="1">
      <c r="A286" s="475"/>
      <c r="B286" s="388"/>
      <c r="C286" s="474"/>
      <c r="D286" s="456"/>
      <c r="E286" s="456"/>
      <c r="F286" s="456"/>
      <c r="G286" s="424"/>
      <c r="H286" s="424"/>
      <c r="I286" s="424"/>
      <c r="J286" s="424"/>
      <c r="K286" s="424"/>
      <c r="L286" s="457"/>
      <c r="M286" s="458"/>
      <c r="N286" s="458"/>
      <c r="O286" s="458"/>
      <c r="P286" s="458"/>
      <c r="Q286" s="458"/>
    </row>
    <row r="287" spans="1:17" s="170" customFormat="1">
      <c r="A287" s="475"/>
      <c r="B287" s="388"/>
      <c r="C287" s="474"/>
      <c r="D287" s="456"/>
      <c r="E287" s="456"/>
      <c r="F287" s="456"/>
      <c r="G287" s="422"/>
      <c r="H287" s="422"/>
      <c r="I287" s="422"/>
      <c r="J287" s="422"/>
      <c r="K287" s="422"/>
      <c r="L287" s="460"/>
      <c r="M287" s="460"/>
      <c r="N287" s="460"/>
      <c r="O287" s="460"/>
      <c r="P287" s="460"/>
      <c r="Q287" s="460"/>
    </row>
    <row r="288" spans="1:17" s="170" customFormat="1">
      <c r="A288" s="475"/>
      <c r="B288" s="388"/>
      <c r="C288" s="474"/>
      <c r="D288" s="456"/>
      <c r="E288" s="456"/>
      <c r="F288" s="456"/>
      <c r="G288" s="424"/>
      <c r="H288" s="424"/>
      <c r="I288" s="424"/>
      <c r="J288" s="424"/>
      <c r="K288" s="424"/>
      <c r="L288" s="457"/>
      <c r="M288" s="457"/>
      <c r="N288" s="457"/>
      <c r="O288" s="457"/>
      <c r="P288" s="457"/>
      <c r="Q288" s="457"/>
    </row>
    <row r="289" spans="1:17" s="170" customFormat="1">
      <c r="A289" s="475"/>
      <c r="B289" s="388"/>
      <c r="C289" s="474"/>
      <c r="D289" s="456"/>
      <c r="E289" s="456"/>
      <c r="F289" s="456"/>
      <c r="G289" s="424"/>
      <c r="H289" s="424"/>
      <c r="I289" s="424"/>
      <c r="J289" s="424"/>
      <c r="K289" s="424"/>
      <c r="L289" s="457"/>
      <c r="M289" s="457"/>
      <c r="N289" s="457"/>
      <c r="O289" s="457"/>
      <c r="P289" s="457"/>
      <c r="Q289" s="457"/>
    </row>
    <row r="290" spans="1:17" s="170" customFormat="1">
      <c r="A290" s="456"/>
      <c r="B290" s="438"/>
      <c r="C290" s="439"/>
      <c r="D290" s="472"/>
      <c r="E290" s="472"/>
      <c r="F290" s="472"/>
      <c r="G290" s="369"/>
      <c r="H290" s="369"/>
      <c r="I290" s="369"/>
      <c r="J290" s="426"/>
      <c r="K290" s="369"/>
      <c r="L290" s="370"/>
      <c r="M290" s="370"/>
      <c r="N290" s="370"/>
      <c r="O290" s="370"/>
      <c r="P290" s="370"/>
      <c r="Q290" s="370"/>
    </row>
    <row r="291" spans="1:17" s="170" customFormat="1">
      <c r="A291" s="454"/>
      <c r="B291" s="454"/>
      <c r="C291" s="455"/>
      <c r="D291" s="456"/>
      <c r="E291" s="456"/>
      <c r="F291" s="456"/>
      <c r="G291" s="476"/>
      <c r="H291" s="476"/>
      <c r="I291" s="476"/>
      <c r="J291" s="425"/>
      <c r="K291" s="425"/>
      <c r="L291" s="458"/>
      <c r="M291" s="458"/>
      <c r="N291" s="458"/>
      <c r="O291" s="458"/>
      <c r="P291" s="458"/>
      <c r="Q291" s="458"/>
    </row>
    <row r="292" spans="1:17" s="170" customFormat="1">
      <c r="A292" s="454"/>
      <c r="B292" s="454"/>
      <c r="C292" s="455"/>
      <c r="D292" s="456"/>
      <c r="E292" s="456"/>
      <c r="F292" s="456"/>
      <c r="G292" s="476"/>
      <c r="H292" s="476"/>
      <c r="I292" s="476"/>
      <c r="J292" s="425"/>
      <c r="K292" s="425"/>
      <c r="L292" s="458"/>
      <c r="M292" s="458"/>
      <c r="N292" s="458"/>
      <c r="O292" s="458"/>
      <c r="P292" s="458"/>
      <c r="Q292" s="458"/>
    </row>
    <row r="293" spans="1:17" s="170" customFormat="1">
      <c r="A293" s="454"/>
      <c r="B293" s="454"/>
      <c r="C293" s="455"/>
      <c r="D293" s="456"/>
      <c r="E293" s="456"/>
      <c r="F293" s="456"/>
      <c r="G293" s="476"/>
      <c r="H293" s="476"/>
      <c r="I293" s="476"/>
      <c r="J293" s="425"/>
      <c r="K293" s="425"/>
      <c r="L293" s="458"/>
      <c r="M293" s="458"/>
      <c r="N293" s="458"/>
      <c r="O293" s="458"/>
      <c r="P293" s="458"/>
      <c r="Q293" s="458"/>
    </row>
    <row r="294" spans="1:17" s="170" customFormat="1">
      <c r="A294" s="454"/>
      <c r="B294" s="454"/>
      <c r="C294" s="454"/>
      <c r="D294" s="456"/>
      <c r="E294" s="456"/>
      <c r="F294" s="456"/>
      <c r="G294" s="476"/>
      <c r="H294" s="476"/>
      <c r="I294" s="476"/>
      <c r="J294" s="425"/>
      <c r="K294" s="425"/>
      <c r="L294" s="458"/>
      <c r="M294" s="458"/>
      <c r="N294" s="458"/>
      <c r="O294" s="458"/>
      <c r="P294" s="458"/>
      <c r="Q294" s="458"/>
    </row>
    <row r="295" spans="1:17" s="170" customFormat="1">
      <c r="A295" s="449"/>
      <c r="B295" s="442"/>
      <c r="C295" s="439"/>
      <c r="D295" s="450"/>
      <c r="E295" s="450"/>
      <c r="F295" s="450"/>
      <c r="G295" s="369"/>
      <c r="H295" s="369"/>
      <c r="I295" s="369"/>
      <c r="J295" s="369"/>
      <c r="K295" s="369"/>
      <c r="L295" s="370"/>
      <c r="M295" s="370"/>
      <c r="N295" s="370"/>
      <c r="O295" s="370"/>
      <c r="P295" s="370"/>
      <c r="Q295" s="370"/>
    </row>
    <row r="296" spans="1:17" s="170" customFormat="1">
      <c r="A296" s="449"/>
      <c r="B296" s="442"/>
      <c r="C296" s="379"/>
      <c r="D296" s="428"/>
      <c r="E296" s="428"/>
      <c r="F296" s="428"/>
      <c r="G296" s="366"/>
      <c r="H296" s="366"/>
      <c r="I296" s="366"/>
      <c r="J296" s="366"/>
      <c r="K296" s="366"/>
      <c r="L296" s="368"/>
      <c r="M296" s="368"/>
      <c r="N296" s="368"/>
      <c r="O296" s="368"/>
      <c r="P296" s="368"/>
      <c r="Q296" s="368"/>
    </row>
    <row r="297" spans="1:17" s="170" customFormat="1">
      <c r="A297" s="452"/>
      <c r="B297" s="477"/>
      <c r="C297" s="439"/>
      <c r="D297" s="450"/>
      <c r="E297" s="450"/>
      <c r="F297" s="450"/>
      <c r="G297" s="478"/>
      <c r="H297" s="478"/>
      <c r="I297" s="478"/>
      <c r="J297" s="478"/>
      <c r="K297" s="478"/>
      <c r="L297" s="370"/>
      <c r="M297" s="370"/>
      <c r="N297" s="370"/>
      <c r="O297" s="370"/>
      <c r="P297" s="370"/>
      <c r="Q297" s="370"/>
    </row>
    <row r="298" spans="1:17" s="170" customFormat="1">
      <c r="A298" s="452"/>
      <c r="B298" s="477"/>
      <c r="C298" s="455"/>
      <c r="D298" s="456"/>
      <c r="E298" s="456"/>
      <c r="F298" s="456"/>
      <c r="G298" s="479"/>
      <c r="H298" s="479"/>
      <c r="I298" s="479"/>
      <c r="J298" s="479"/>
      <c r="K298" s="478"/>
      <c r="L298" s="370"/>
      <c r="M298" s="370"/>
      <c r="N298" s="370"/>
      <c r="O298" s="370"/>
      <c r="P298" s="370"/>
      <c r="Q298" s="370"/>
    </row>
    <row r="299" spans="1:17" s="170" customFormat="1">
      <c r="A299" s="445"/>
      <c r="B299" s="480"/>
      <c r="C299" s="441"/>
      <c r="D299" s="456"/>
      <c r="E299" s="456"/>
      <c r="F299" s="456"/>
      <c r="G299" s="479"/>
      <c r="H299" s="479"/>
      <c r="I299" s="479"/>
      <c r="J299" s="479"/>
      <c r="K299" s="479"/>
      <c r="L299" s="387"/>
      <c r="M299" s="368"/>
      <c r="N299" s="368"/>
      <c r="O299" s="368"/>
      <c r="P299" s="368"/>
      <c r="Q299" s="368"/>
    </row>
    <row r="300" spans="1:17" s="170" customFormat="1">
      <c r="A300" s="445"/>
      <c r="B300" s="480"/>
      <c r="C300" s="441"/>
      <c r="D300" s="456"/>
      <c r="E300" s="456"/>
      <c r="F300" s="456"/>
      <c r="G300" s="479"/>
      <c r="H300" s="479"/>
      <c r="I300" s="479"/>
      <c r="J300" s="479"/>
      <c r="K300" s="479"/>
      <c r="L300" s="387"/>
      <c r="M300" s="368"/>
      <c r="N300" s="368"/>
      <c r="O300" s="368"/>
      <c r="P300" s="368"/>
      <c r="Q300" s="368"/>
    </row>
    <row r="301" spans="1:17" s="170" customFormat="1">
      <c r="A301" s="445"/>
      <c r="B301" s="480"/>
      <c r="C301" s="441"/>
      <c r="D301" s="456"/>
      <c r="E301" s="456"/>
      <c r="F301" s="456"/>
      <c r="G301" s="479"/>
      <c r="H301" s="479"/>
      <c r="I301" s="479"/>
      <c r="J301" s="479"/>
      <c r="K301" s="479"/>
      <c r="L301" s="387"/>
      <c r="M301" s="368"/>
      <c r="N301" s="368"/>
      <c r="O301" s="368"/>
      <c r="P301" s="368"/>
      <c r="Q301" s="368"/>
    </row>
    <row r="302" spans="1:17" s="170" customFormat="1">
      <c r="A302" s="445"/>
      <c r="B302" s="480"/>
      <c r="C302" s="441"/>
      <c r="D302" s="456"/>
      <c r="E302" s="456"/>
      <c r="F302" s="456"/>
      <c r="G302" s="479"/>
      <c r="H302" s="479"/>
      <c r="I302" s="479"/>
      <c r="J302" s="366"/>
      <c r="K302" s="479"/>
      <c r="L302" s="387"/>
      <c r="M302" s="387"/>
      <c r="N302" s="387"/>
      <c r="O302" s="387"/>
      <c r="P302" s="387"/>
      <c r="Q302" s="387"/>
    </row>
    <row r="303" spans="1:17" s="170" customFormat="1">
      <c r="A303" s="445"/>
      <c r="B303" s="480"/>
      <c r="C303" s="441"/>
      <c r="D303" s="456"/>
      <c r="E303" s="456"/>
      <c r="F303" s="456"/>
      <c r="G303" s="479"/>
      <c r="H303" s="479"/>
      <c r="I303" s="479"/>
      <c r="J303" s="366"/>
      <c r="K303" s="479"/>
      <c r="L303" s="387"/>
      <c r="M303" s="387"/>
      <c r="N303" s="387"/>
      <c r="O303" s="387"/>
      <c r="P303" s="387"/>
      <c r="Q303" s="387"/>
    </row>
    <row r="304" spans="1:17" s="170" customFormat="1">
      <c r="A304" s="445"/>
      <c r="B304" s="480"/>
      <c r="C304" s="441"/>
      <c r="D304" s="456"/>
      <c r="E304" s="456"/>
      <c r="F304" s="456"/>
      <c r="G304" s="479"/>
      <c r="H304" s="479"/>
      <c r="I304" s="479"/>
      <c r="J304" s="366"/>
      <c r="K304" s="479"/>
      <c r="L304" s="387"/>
      <c r="M304" s="387"/>
      <c r="N304" s="387"/>
      <c r="O304" s="387"/>
      <c r="P304" s="387"/>
      <c r="Q304" s="387"/>
    </row>
    <row r="305" spans="1:17" s="170" customFormat="1">
      <c r="A305" s="452"/>
      <c r="B305" s="650"/>
      <c r="C305" s="439"/>
      <c r="D305" s="450"/>
      <c r="E305" s="450"/>
      <c r="F305" s="450"/>
      <c r="G305" s="478"/>
      <c r="H305" s="478"/>
      <c r="I305" s="478"/>
      <c r="J305" s="478"/>
      <c r="K305" s="478"/>
      <c r="L305" s="370"/>
      <c r="M305" s="370"/>
      <c r="N305" s="370"/>
      <c r="O305" s="370"/>
      <c r="P305" s="370"/>
      <c r="Q305" s="370"/>
    </row>
    <row r="306" spans="1:17" s="170" customFormat="1">
      <c r="A306" s="445"/>
      <c r="B306" s="482"/>
      <c r="C306" s="455"/>
      <c r="D306" s="456"/>
      <c r="E306" s="456"/>
      <c r="F306" s="456"/>
      <c r="G306" s="478"/>
      <c r="H306" s="478"/>
      <c r="I306" s="478"/>
      <c r="J306" s="478"/>
      <c r="K306" s="478"/>
      <c r="L306" s="370"/>
      <c r="M306" s="370"/>
      <c r="N306" s="370"/>
      <c r="O306" s="370"/>
      <c r="P306" s="370"/>
      <c r="Q306" s="370"/>
    </row>
    <row r="307" spans="1:17" s="170" customFormat="1">
      <c r="A307" s="445"/>
      <c r="B307" s="482"/>
      <c r="C307" s="455"/>
      <c r="D307" s="456"/>
      <c r="E307" s="456"/>
      <c r="F307" s="456"/>
      <c r="G307" s="479"/>
      <c r="H307" s="479"/>
      <c r="I307" s="479"/>
      <c r="J307" s="479"/>
      <c r="K307" s="479"/>
      <c r="L307" s="368"/>
      <c r="M307" s="368"/>
      <c r="N307" s="368"/>
      <c r="O307" s="368"/>
      <c r="P307" s="368"/>
      <c r="Q307" s="368"/>
    </row>
    <row r="308" spans="1:17" s="170" customFormat="1">
      <c r="A308" s="445"/>
      <c r="B308" s="482"/>
      <c r="C308" s="455"/>
      <c r="D308" s="456"/>
      <c r="E308" s="456"/>
      <c r="F308" s="456"/>
      <c r="G308" s="479"/>
      <c r="H308" s="479"/>
      <c r="I308" s="479"/>
      <c r="J308" s="479"/>
      <c r="K308" s="479"/>
      <c r="L308" s="368"/>
      <c r="M308" s="368"/>
      <c r="N308" s="368"/>
      <c r="O308" s="368"/>
      <c r="P308" s="368"/>
      <c r="Q308" s="368"/>
    </row>
    <row r="309" spans="1:17" s="170" customFormat="1">
      <c r="A309" s="445"/>
      <c r="B309" s="482"/>
      <c r="C309" s="455"/>
      <c r="D309" s="456"/>
      <c r="E309" s="456"/>
      <c r="F309" s="456"/>
      <c r="G309" s="478"/>
      <c r="H309" s="478"/>
      <c r="I309" s="478"/>
      <c r="J309" s="369"/>
      <c r="K309" s="478"/>
      <c r="L309" s="370"/>
      <c r="M309" s="370"/>
      <c r="N309" s="370"/>
      <c r="O309" s="370"/>
      <c r="P309" s="370"/>
      <c r="Q309" s="370"/>
    </row>
    <row r="310" spans="1:17" s="170" customFormat="1">
      <c r="A310" s="445"/>
      <c r="B310" s="482"/>
      <c r="C310" s="455"/>
      <c r="D310" s="456"/>
      <c r="E310" s="456"/>
      <c r="F310" s="456"/>
      <c r="G310" s="479"/>
      <c r="H310" s="479"/>
      <c r="I310" s="479"/>
      <c r="J310" s="366"/>
      <c r="K310" s="479"/>
      <c r="L310" s="368"/>
      <c r="M310" s="368"/>
      <c r="N310" s="368"/>
      <c r="O310" s="368"/>
      <c r="P310" s="368"/>
      <c r="Q310" s="368"/>
    </row>
    <row r="311" spans="1:17" s="170" customFormat="1">
      <c r="A311" s="445"/>
      <c r="B311" s="482"/>
      <c r="C311" s="455"/>
      <c r="D311" s="456"/>
      <c r="E311" s="456"/>
      <c r="F311" s="456"/>
      <c r="G311" s="478"/>
      <c r="H311" s="478"/>
      <c r="I311" s="478"/>
      <c r="J311" s="369"/>
      <c r="K311" s="479"/>
      <c r="L311" s="368"/>
      <c r="M311" s="368"/>
      <c r="N311" s="368"/>
      <c r="O311" s="368"/>
      <c r="P311" s="368"/>
      <c r="Q311" s="368"/>
    </row>
    <row r="312" spans="1:17">
      <c r="A312" s="5"/>
      <c r="B312" s="5"/>
      <c r="C312" s="5"/>
      <c r="D312" s="483"/>
      <c r="E312" s="483"/>
      <c r="F312" s="483"/>
      <c r="G312" s="483"/>
      <c r="H312" s="483"/>
      <c r="I312" s="483"/>
      <c r="J312" s="483"/>
      <c r="K312" s="483"/>
      <c r="L312" s="5"/>
      <c r="M312" s="5"/>
      <c r="N312" s="5"/>
      <c r="O312" s="5"/>
      <c r="P312" s="5"/>
      <c r="Q312" s="5"/>
    </row>
    <row r="313" spans="1:17">
      <c r="A313" s="5"/>
      <c r="B313" s="5"/>
      <c r="C313" s="5"/>
      <c r="D313" s="483"/>
      <c r="E313" s="483"/>
      <c r="F313" s="483"/>
      <c r="G313" s="483"/>
      <c r="H313" s="483"/>
      <c r="I313" s="483"/>
      <c r="J313" s="483"/>
      <c r="K313" s="483"/>
      <c r="L313" s="5"/>
      <c r="M313" s="5"/>
      <c r="N313" s="5"/>
      <c r="O313" s="5"/>
      <c r="P313" s="5"/>
      <c r="Q313" s="5"/>
    </row>
  </sheetData>
  <mergeCells count="29">
    <mergeCell ref="A7:N7"/>
    <mergeCell ref="C8:L8"/>
    <mergeCell ref="A10:E10"/>
    <mergeCell ref="L10:N10"/>
    <mergeCell ref="A12:C12"/>
    <mergeCell ref="A37:A41"/>
    <mergeCell ref="B37:B41"/>
    <mergeCell ref="L14:M14"/>
    <mergeCell ref="N14:N15"/>
    <mergeCell ref="A16:A21"/>
    <mergeCell ref="B16:B21"/>
    <mergeCell ref="A22:A26"/>
    <mergeCell ref="B22:B26"/>
    <mergeCell ref="A14:A15"/>
    <mergeCell ref="B14:B15"/>
    <mergeCell ref="C14:C15"/>
    <mergeCell ref="D14:F14"/>
    <mergeCell ref="G14:K14"/>
    <mergeCell ref="R22:R26"/>
    <mergeCell ref="A27:A31"/>
    <mergeCell ref="B27:B31"/>
    <mergeCell ref="A32:A36"/>
    <mergeCell ref="B32:B36"/>
    <mergeCell ref="A42:A46"/>
    <mergeCell ref="B42:B46"/>
    <mergeCell ref="A47:A51"/>
    <mergeCell ref="B47:B51"/>
    <mergeCell ref="A52:A56"/>
    <mergeCell ref="B52:B56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433"/>
  <sheetViews>
    <sheetView topLeftCell="A167" workbookViewId="0">
      <selection activeCell="A172" sqref="A1:Q172"/>
    </sheetView>
  </sheetViews>
  <sheetFormatPr defaultRowHeight="15"/>
  <cols>
    <col min="1" max="1" width="12.5703125" customWidth="1"/>
    <col min="2" max="2" width="19.85546875" customWidth="1"/>
    <col min="3" max="3" width="14.7109375" customWidth="1"/>
    <col min="4" max="12" width="9.140625" style="1"/>
    <col min="13" max="13" width="11.85546875" customWidth="1"/>
    <col min="14" max="14" width="12" customWidth="1"/>
    <col min="15" max="15" width="12.42578125" customWidth="1"/>
    <col min="16" max="16" width="11.7109375" customWidth="1"/>
    <col min="17" max="17" width="10.85546875" customWidth="1"/>
    <col min="18" max="18" width="10.85546875" hidden="1" customWidth="1"/>
    <col min="19" max="19" width="12.28515625" hidden="1" customWidth="1"/>
    <col min="20" max="20" width="12.5703125" bestFit="1" customWidth="1"/>
    <col min="257" max="257" width="12.5703125" customWidth="1"/>
    <col min="258" max="258" width="19.85546875" customWidth="1"/>
    <col min="259" max="259" width="14.7109375" customWidth="1"/>
    <col min="269" max="269" width="11.85546875" customWidth="1"/>
    <col min="270" max="270" width="12" customWidth="1"/>
    <col min="271" max="271" width="12.42578125" customWidth="1"/>
    <col min="272" max="272" width="11.7109375" customWidth="1"/>
    <col min="273" max="273" width="10.85546875" customWidth="1"/>
    <col min="274" max="275" width="0" hidden="1" customWidth="1"/>
    <col min="276" max="276" width="12.5703125" bestFit="1" customWidth="1"/>
    <col min="513" max="513" width="12.5703125" customWidth="1"/>
    <col min="514" max="514" width="19.85546875" customWidth="1"/>
    <col min="515" max="515" width="14.7109375" customWidth="1"/>
    <col min="525" max="525" width="11.85546875" customWidth="1"/>
    <col min="526" max="526" width="12" customWidth="1"/>
    <col min="527" max="527" width="12.42578125" customWidth="1"/>
    <col min="528" max="528" width="11.7109375" customWidth="1"/>
    <col min="529" max="529" width="10.85546875" customWidth="1"/>
    <col min="530" max="531" width="0" hidden="1" customWidth="1"/>
    <col min="532" max="532" width="12.5703125" bestFit="1" customWidth="1"/>
    <col min="769" max="769" width="12.5703125" customWidth="1"/>
    <col min="770" max="770" width="19.85546875" customWidth="1"/>
    <col min="771" max="771" width="14.7109375" customWidth="1"/>
    <col min="781" max="781" width="11.85546875" customWidth="1"/>
    <col min="782" max="782" width="12" customWidth="1"/>
    <col min="783" max="783" width="12.42578125" customWidth="1"/>
    <col min="784" max="784" width="11.7109375" customWidth="1"/>
    <col min="785" max="785" width="10.85546875" customWidth="1"/>
    <col min="786" max="787" width="0" hidden="1" customWidth="1"/>
    <col min="788" max="788" width="12.5703125" bestFit="1" customWidth="1"/>
    <col min="1025" max="1025" width="12.5703125" customWidth="1"/>
    <col min="1026" max="1026" width="19.85546875" customWidth="1"/>
    <col min="1027" max="1027" width="14.7109375" customWidth="1"/>
    <col min="1037" max="1037" width="11.85546875" customWidth="1"/>
    <col min="1038" max="1038" width="12" customWidth="1"/>
    <col min="1039" max="1039" width="12.42578125" customWidth="1"/>
    <col min="1040" max="1040" width="11.7109375" customWidth="1"/>
    <col min="1041" max="1041" width="10.85546875" customWidth="1"/>
    <col min="1042" max="1043" width="0" hidden="1" customWidth="1"/>
    <col min="1044" max="1044" width="12.5703125" bestFit="1" customWidth="1"/>
    <col min="1281" max="1281" width="12.5703125" customWidth="1"/>
    <col min="1282" max="1282" width="19.85546875" customWidth="1"/>
    <col min="1283" max="1283" width="14.7109375" customWidth="1"/>
    <col min="1293" max="1293" width="11.85546875" customWidth="1"/>
    <col min="1294" max="1294" width="12" customWidth="1"/>
    <col min="1295" max="1295" width="12.42578125" customWidth="1"/>
    <col min="1296" max="1296" width="11.7109375" customWidth="1"/>
    <col min="1297" max="1297" width="10.85546875" customWidth="1"/>
    <col min="1298" max="1299" width="0" hidden="1" customWidth="1"/>
    <col min="1300" max="1300" width="12.5703125" bestFit="1" customWidth="1"/>
    <col min="1537" max="1537" width="12.5703125" customWidth="1"/>
    <col min="1538" max="1538" width="19.85546875" customWidth="1"/>
    <col min="1539" max="1539" width="14.7109375" customWidth="1"/>
    <col min="1549" max="1549" width="11.85546875" customWidth="1"/>
    <col min="1550" max="1550" width="12" customWidth="1"/>
    <col min="1551" max="1551" width="12.42578125" customWidth="1"/>
    <col min="1552" max="1552" width="11.7109375" customWidth="1"/>
    <col min="1553" max="1553" width="10.85546875" customWidth="1"/>
    <col min="1554" max="1555" width="0" hidden="1" customWidth="1"/>
    <col min="1556" max="1556" width="12.5703125" bestFit="1" customWidth="1"/>
    <col min="1793" max="1793" width="12.5703125" customWidth="1"/>
    <col min="1794" max="1794" width="19.85546875" customWidth="1"/>
    <col min="1795" max="1795" width="14.7109375" customWidth="1"/>
    <col min="1805" max="1805" width="11.85546875" customWidth="1"/>
    <col min="1806" max="1806" width="12" customWidth="1"/>
    <col min="1807" max="1807" width="12.42578125" customWidth="1"/>
    <col min="1808" max="1808" width="11.7109375" customWidth="1"/>
    <col min="1809" max="1809" width="10.85546875" customWidth="1"/>
    <col min="1810" max="1811" width="0" hidden="1" customWidth="1"/>
    <col min="1812" max="1812" width="12.5703125" bestFit="1" customWidth="1"/>
    <col min="2049" max="2049" width="12.5703125" customWidth="1"/>
    <col min="2050" max="2050" width="19.85546875" customWidth="1"/>
    <col min="2051" max="2051" width="14.7109375" customWidth="1"/>
    <col min="2061" max="2061" width="11.85546875" customWidth="1"/>
    <col min="2062" max="2062" width="12" customWidth="1"/>
    <col min="2063" max="2063" width="12.42578125" customWidth="1"/>
    <col min="2064" max="2064" width="11.7109375" customWidth="1"/>
    <col min="2065" max="2065" width="10.85546875" customWidth="1"/>
    <col min="2066" max="2067" width="0" hidden="1" customWidth="1"/>
    <col min="2068" max="2068" width="12.5703125" bestFit="1" customWidth="1"/>
    <col min="2305" max="2305" width="12.5703125" customWidth="1"/>
    <col min="2306" max="2306" width="19.85546875" customWidth="1"/>
    <col min="2307" max="2307" width="14.7109375" customWidth="1"/>
    <col min="2317" max="2317" width="11.85546875" customWidth="1"/>
    <col min="2318" max="2318" width="12" customWidth="1"/>
    <col min="2319" max="2319" width="12.42578125" customWidth="1"/>
    <col min="2320" max="2320" width="11.7109375" customWidth="1"/>
    <col min="2321" max="2321" width="10.85546875" customWidth="1"/>
    <col min="2322" max="2323" width="0" hidden="1" customWidth="1"/>
    <col min="2324" max="2324" width="12.5703125" bestFit="1" customWidth="1"/>
    <col min="2561" max="2561" width="12.5703125" customWidth="1"/>
    <col min="2562" max="2562" width="19.85546875" customWidth="1"/>
    <col min="2563" max="2563" width="14.7109375" customWidth="1"/>
    <col min="2573" max="2573" width="11.85546875" customWidth="1"/>
    <col min="2574" max="2574" width="12" customWidth="1"/>
    <col min="2575" max="2575" width="12.42578125" customWidth="1"/>
    <col min="2576" max="2576" width="11.7109375" customWidth="1"/>
    <col min="2577" max="2577" width="10.85546875" customWidth="1"/>
    <col min="2578" max="2579" width="0" hidden="1" customWidth="1"/>
    <col min="2580" max="2580" width="12.5703125" bestFit="1" customWidth="1"/>
    <col min="2817" max="2817" width="12.5703125" customWidth="1"/>
    <col min="2818" max="2818" width="19.85546875" customWidth="1"/>
    <col min="2819" max="2819" width="14.7109375" customWidth="1"/>
    <col min="2829" max="2829" width="11.85546875" customWidth="1"/>
    <col min="2830" max="2830" width="12" customWidth="1"/>
    <col min="2831" max="2831" width="12.42578125" customWidth="1"/>
    <col min="2832" max="2832" width="11.7109375" customWidth="1"/>
    <col min="2833" max="2833" width="10.85546875" customWidth="1"/>
    <col min="2834" max="2835" width="0" hidden="1" customWidth="1"/>
    <col min="2836" max="2836" width="12.5703125" bestFit="1" customWidth="1"/>
    <col min="3073" max="3073" width="12.5703125" customWidth="1"/>
    <col min="3074" max="3074" width="19.85546875" customWidth="1"/>
    <col min="3075" max="3075" width="14.7109375" customWidth="1"/>
    <col min="3085" max="3085" width="11.85546875" customWidth="1"/>
    <col min="3086" max="3086" width="12" customWidth="1"/>
    <col min="3087" max="3087" width="12.42578125" customWidth="1"/>
    <col min="3088" max="3088" width="11.7109375" customWidth="1"/>
    <col min="3089" max="3089" width="10.85546875" customWidth="1"/>
    <col min="3090" max="3091" width="0" hidden="1" customWidth="1"/>
    <col min="3092" max="3092" width="12.5703125" bestFit="1" customWidth="1"/>
    <col min="3329" max="3329" width="12.5703125" customWidth="1"/>
    <col min="3330" max="3330" width="19.85546875" customWidth="1"/>
    <col min="3331" max="3331" width="14.7109375" customWidth="1"/>
    <col min="3341" max="3341" width="11.85546875" customWidth="1"/>
    <col min="3342" max="3342" width="12" customWidth="1"/>
    <col min="3343" max="3343" width="12.42578125" customWidth="1"/>
    <col min="3344" max="3344" width="11.7109375" customWidth="1"/>
    <col min="3345" max="3345" width="10.85546875" customWidth="1"/>
    <col min="3346" max="3347" width="0" hidden="1" customWidth="1"/>
    <col min="3348" max="3348" width="12.5703125" bestFit="1" customWidth="1"/>
    <col min="3585" max="3585" width="12.5703125" customWidth="1"/>
    <col min="3586" max="3586" width="19.85546875" customWidth="1"/>
    <col min="3587" max="3587" width="14.7109375" customWidth="1"/>
    <col min="3597" max="3597" width="11.85546875" customWidth="1"/>
    <col min="3598" max="3598" width="12" customWidth="1"/>
    <col min="3599" max="3599" width="12.42578125" customWidth="1"/>
    <col min="3600" max="3600" width="11.7109375" customWidth="1"/>
    <col min="3601" max="3601" width="10.85546875" customWidth="1"/>
    <col min="3602" max="3603" width="0" hidden="1" customWidth="1"/>
    <col min="3604" max="3604" width="12.5703125" bestFit="1" customWidth="1"/>
    <col min="3841" max="3841" width="12.5703125" customWidth="1"/>
    <col min="3842" max="3842" width="19.85546875" customWidth="1"/>
    <col min="3843" max="3843" width="14.7109375" customWidth="1"/>
    <col min="3853" max="3853" width="11.85546875" customWidth="1"/>
    <col min="3854" max="3854" width="12" customWidth="1"/>
    <col min="3855" max="3855" width="12.42578125" customWidth="1"/>
    <col min="3856" max="3856" width="11.7109375" customWidth="1"/>
    <col min="3857" max="3857" width="10.85546875" customWidth="1"/>
    <col min="3858" max="3859" width="0" hidden="1" customWidth="1"/>
    <col min="3860" max="3860" width="12.5703125" bestFit="1" customWidth="1"/>
    <col min="4097" max="4097" width="12.5703125" customWidth="1"/>
    <col min="4098" max="4098" width="19.85546875" customWidth="1"/>
    <col min="4099" max="4099" width="14.7109375" customWidth="1"/>
    <col min="4109" max="4109" width="11.85546875" customWidth="1"/>
    <col min="4110" max="4110" width="12" customWidth="1"/>
    <col min="4111" max="4111" width="12.42578125" customWidth="1"/>
    <col min="4112" max="4112" width="11.7109375" customWidth="1"/>
    <col min="4113" max="4113" width="10.85546875" customWidth="1"/>
    <col min="4114" max="4115" width="0" hidden="1" customWidth="1"/>
    <col min="4116" max="4116" width="12.5703125" bestFit="1" customWidth="1"/>
    <col min="4353" max="4353" width="12.5703125" customWidth="1"/>
    <col min="4354" max="4354" width="19.85546875" customWidth="1"/>
    <col min="4355" max="4355" width="14.7109375" customWidth="1"/>
    <col min="4365" max="4365" width="11.85546875" customWidth="1"/>
    <col min="4366" max="4366" width="12" customWidth="1"/>
    <col min="4367" max="4367" width="12.42578125" customWidth="1"/>
    <col min="4368" max="4368" width="11.7109375" customWidth="1"/>
    <col min="4369" max="4369" width="10.85546875" customWidth="1"/>
    <col min="4370" max="4371" width="0" hidden="1" customWidth="1"/>
    <col min="4372" max="4372" width="12.5703125" bestFit="1" customWidth="1"/>
    <col min="4609" max="4609" width="12.5703125" customWidth="1"/>
    <col min="4610" max="4610" width="19.85546875" customWidth="1"/>
    <col min="4611" max="4611" width="14.7109375" customWidth="1"/>
    <col min="4621" max="4621" width="11.85546875" customWidth="1"/>
    <col min="4622" max="4622" width="12" customWidth="1"/>
    <col min="4623" max="4623" width="12.42578125" customWidth="1"/>
    <col min="4624" max="4624" width="11.7109375" customWidth="1"/>
    <col min="4625" max="4625" width="10.85546875" customWidth="1"/>
    <col min="4626" max="4627" width="0" hidden="1" customWidth="1"/>
    <col min="4628" max="4628" width="12.5703125" bestFit="1" customWidth="1"/>
    <col min="4865" max="4865" width="12.5703125" customWidth="1"/>
    <col min="4866" max="4866" width="19.85546875" customWidth="1"/>
    <col min="4867" max="4867" width="14.7109375" customWidth="1"/>
    <col min="4877" max="4877" width="11.85546875" customWidth="1"/>
    <col min="4878" max="4878" width="12" customWidth="1"/>
    <col min="4879" max="4879" width="12.42578125" customWidth="1"/>
    <col min="4880" max="4880" width="11.7109375" customWidth="1"/>
    <col min="4881" max="4881" width="10.85546875" customWidth="1"/>
    <col min="4882" max="4883" width="0" hidden="1" customWidth="1"/>
    <col min="4884" max="4884" width="12.5703125" bestFit="1" customWidth="1"/>
    <col min="5121" max="5121" width="12.5703125" customWidth="1"/>
    <col min="5122" max="5122" width="19.85546875" customWidth="1"/>
    <col min="5123" max="5123" width="14.7109375" customWidth="1"/>
    <col min="5133" max="5133" width="11.85546875" customWidth="1"/>
    <col min="5134" max="5134" width="12" customWidth="1"/>
    <col min="5135" max="5135" width="12.42578125" customWidth="1"/>
    <col min="5136" max="5136" width="11.7109375" customWidth="1"/>
    <col min="5137" max="5137" width="10.85546875" customWidth="1"/>
    <col min="5138" max="5139" width="0" hidden="1" customWidth="1"/>
    <col min="5140" max="5140" width="12.5703125" bestFit="1" customWidth="1"/>
    <col min="5377" max="5377" width="12.5703125" customWidth="1"/>
    <col min="5378" max="5378" width="19.85546875" customWidth="1"/>
    <col min="5379" max="5379" width="14.7109375" customWidth="1"/>
    <col min="5389" max="5389" width="11.85546875" customWidth="1"/>
    <col min="5390" max="5390" width="12" customWidth="1"/>
    <col min="5391" max="5391" width="12.42578125" customWidth="1"/>
    <col min="5392" max="5392" width="11.7109375" customWidth="1"/>
    <col min="5393" max="5393" width="10.85546875" customWidth="1"/>
    <col min="5394" max="5395" width="0" hidden="1" customWidth="1"/>
    <col min="5396" max="5396" width="12.5703125" bestFit="1" customWidth="1"/>
    <col min="5633" max="5633" width="12.5703125" customWidth="1"/>
    <col min="5634" max="5634" width="19.85546875" customWidth="1"/>
    <col min="5635" max="5635" width="14.7109375" customWidth="1"/>
    <col min="5645" max="5645" width="11.85546875" customWidth="1"/>
    <col min="5646" max="5646" width="12" customWidth="1"/>
    <col min="5647" max="5647" width="12.42578125" customWidth="1"/>
    <col min="5648" max="5648" width="11.7109375" customWidth="1"/>
    <col min="5649" max="5649" width="10.85546875" customWidth="1"/>
    <col min="5650" max="5651" width="0" hidden="1" customWidth="1"/>
    <col min="5652" max="5652" width="12.5703125" bestFit="1" customWidth="1"/>
    <col min="5889" max="5889" width="12.5703125" customWidth="1"/>
    <col min="5890" max="5890" width="19.85546875" customWidth="1"/>
    <col min="5891" max="5891" width="14.7109375" customWidth="1"/>
    <col min="5901" max="5901" width="11.85546875" customWidth="1"/>
    <col min="5902" max="5902" width="12" customWidth="1"/>
    <col min="5903" max="5903" width="12.42578125" customWidth="1"/>
    <col min="5904" max="5904" width="11.7109375" customWidth="1"/>
    <col min="5905" max="5905" width="10.85546875" customWidth="1"/>
    <col min="5906" max="5907" width="0" hidden="1" customWidth="1"/>
    <col min="5908" max="5908" width="12.5703125" bestFit="1" customWidth="1"/>
    <col min="6145" max="6145" width="12.5703125" customWidth="1"/>
    <col min="6146" max="6146" width="19.85546875" customWidth="1"/>
    <col min="6147" max="6147" width="14.7109375" customWidth="1"/>
    <col min="6157" max="6157" width="11.85546875" customWidth="1"/>
    <col min="6158" max="6158" width="12" customWidth="1"/>
    <col min="6159" max="6159" width="12.42578125" customWidth="1"/>
    <col min="6160" max="6160" width="11.7109375" customWidth="1"/>
    <col min="6161" max="6161" width="10.85546875" customWidth="1"/>
    <col min="6162" max="6163" width="0" hidden="1" customWidth="1"/>
    <col min="6164" max="6164" width="12.5703125" bestFit="1" customWidth="1"/>
    <col min="6401" max="6401" width="12.5703125" customWidth="1"/>
    <col min="6402" max="6402" width="19.85546875" customWidth="1"/>
    <col min="6403" max="6403" width="14.7109375" customWidth="1"/>
    <col min="6413" max="6413" width="11.85546875" customWidth="1"/>
    <col min="6414" max="6414" width="12" customWidth="1"/>
    <col min="6415" max="6415" width="12.42578125" customWidth="1"/>
    <col min="6416" max="6416" width="11.7109375" customWidth="1"/>
    <col min="6417" max="6417" width="10.85546875" customWidth="1"/>
    <col min="6418" max="6419" width="0" hidden="1" customWidth="1"/>
    <col min="6420" max="6420" width="12.5703125" bestFit="1" customWidth="1"/>
    <col min="6657" max="6657" width="12.5703125" customWidth="1"/>
    <col min="6658" max="6658" width="19.85546875" customWidth="1"/>
    <col min="6659" max="6659" width="14.7109375" customWidth="1"/>
    <col min="6669" max="6669" width="11.85546875" customWidth="1"/>
    <col min="6670" max="6670" width="12" customWidth="1"/>
    <col min="6671" max="6671" width="12.42578125" customWidth="1"/>
    <col min="6672" max="6672" width="11.7109375" customWidth="1"/>
    <col min="6673" max="6673" width="10.85546875" customWidth="1"/>
    <col min="6674" max="6675" width="0" hidden="1" customWidth="1"/>
    <col min="6676" max="6676" width="12.5703125" bestFit="1" customWidth="1"/>
    <col min="6913" max="6913" width="12.5703125" customWidth="1"/>
    <col min="6914" max="6914" width="19.85546875" customWidth="1"/>
    <col min="6915" max="6915" width="14.7109375" customWidth="1"/>
    <col min="6925" max="6925" width="11.85546875" customWidth="1"/>
    <col min="6926" max="6926" width="12" customWidth="1"/>
    <col min="6927" max="6927" width="12.42578125" customWidth="1"/>
    <col min="6928" max="6928" width="11.7109375" customWidth="1"/>
    <col min="6929" max="6929" width="10.85546875" customWidth="1"/>
    <col min="6930" max="6931" width="0" hidden="1" customWidth="1"/>
    <col min="6932" max="6932" width="12.5703125" bestFit="1" customWidth="1"/>
    <col min="7169" max="7169" width="12.5703125" customWidth="1"/>
    <col min="7170" max="7170" width="19.85546875" customWidth="1"/>
    <col min="7171" max="7171" width="14.7109375" customWidth="1"/>
    <col min="7181" max="7181" width="11.85546875" customWidth="1"/>
    <col min="7182" max="7182" width="12" customWidth="1"/>
    <col min="7183" max="7183" width="12.42578125" customWidth="1"/>
    <col min="7184" max="7184" width="11.7109375" customWidth="1"/>
    <col min="7185" max="7185" width="10.85546875" customWidth="1"/>
    <col min="7186" max="7187" width="0" hidden="1" customWidth="1"/>
    <col min="7188" max="7188" width="12.5703125" bestFit="1" customWidth="1"/>
    <col min="7425" max="7425" width="12.5703125" customWidth="1"/>
    <col min="7426" max="7426" width="19.85546875" customWidth="1"/>
    <col min="7427" max="7427" width="14.7109375" customWidth="1"/>
    <col min="7437" max="7437" width="11.85546875" customWidth="1"/>
    <col min="7438" max="7438" width="12" customWidth="1"/>
    <col min="7439" max="7439" width="12.42578125" customWidth="1"/>
    <col min="7440" max="7440" width="11.7109375" customWidth="1"/>
    <col min="7441" max="7441" width="10.85546875" customWidth="1"/>
    <col min="7442" max="7443" width="0" hidden="1" customWidth="1"/>
    <col min="7444" max="7444" width="12.5703125" bestFit="1" customWidth="1"/>
    <col min="7681" max="7681" width="12.5703125" customWidth="1"/>
    <col min="7682" max="7682" width="19.85546875" customWidth="1"/>
    <col min="7683" max="7683" width="14.7109375" customWidth="1"/>
    <col min="7693" max="7693" width="11.85546875" customWidth="1"/>
    <col min="7694" max="7694" width="12" customWidth="1"/>
    <col min="7695" max="7695" width="12.42578125" customWidth="1"/>
    <col min="7696" max="7696" width="11.7109375" customWidth="1"/>
    <col min="7697" max="7697" width="10.85546875" customWidth="1"/>
    <col min="7698" max="7699" width="0" hidden="1" customWidth="1"/>
    <col min="7700" max="7700" width="12.5703125" bestFit="1" customWidth="1"/>
    <col min="7937" max="7937" width="12.5703125" customWidth="1"/>
    <col min="7938" max="7938" width="19.85546875" customWidth="1"/>
    <col min="7939" max="7939" width="14.7109375" customWidth="1"/>
    <col min="7949" max="7949" width="11.85546875" customWidth="1"/>
    <col min="7950" max="7950" width="12" customWidth="1"/>
    <col min="7951" max="7951" width="12.42578125" customWidth="1"/>
    <col min="7952" max="7952" width="11.7109375" customWidth="1"/>
    <col min="7953" max="7953" width="10.85546875" customWidth="1"/>
    <col min="7954" max="7955" width="0" hidden="1" customWidth="1"/>
    <col min="7956" max="7956" width="12.5703125" bestFit="1" customWidth="1"/>
    <col min="8193" max="8193" width="12.5703125" customWidth="1"/>
    <col min="8194" max="8194" width="19.85546875" customWidth="1"/>
    <col min="8195" max="8195" width="14.7109375" customWidth="1"/>
    <col min="8205" max="8205" width="11.85546875" customWidth="1"/>
    <col min="8206" max="8206" width="12" customWidth="1"/>
    <col min="8207" max="8207" width="12.42578125" customWidth="1"/>
    <col min="8208" max="8208" width="11.7109375" customWidth="1"/>
    <col min="8209" max="8209" width="10.85546875" customWidth="1"/>
    <col min="8210" max="8211" width="0" hidden="1" customWidth="1"/>
    <col min="8212" max="8212" width="12.5703125" bestFit="1" customWidth="1"/>
    <col min="8449" max="8449" width="12.5703125" customWidth="1"/>
    <col min="8450" max="8450" width="19.85546875" customWidth="1"/>
    <col min="8451" max="8451" width="14.7109375" customWidth="1"/>
    <col min="8461" max="8461" width="11.85546875" customWidth="1"/>
    <col min="8462" max="8462" width="12" customWidth="1"/>
    <col min="8463" max="8463" width="12.42578125" customWidth="1"/>
    <col min="8464" max="8464" width="11.7109375" customWidth="1"/>
    <col min="8465" max="8465" width="10.85546875" customWidth="1"/>
    <col min="8466" max="8467" width="0" hidden="1" customWidth="1"/>
    <col min="8468" max="8468" width="12.5703125" bestFit="1" customWidth="1"/>
    <col min="8705" max="8705" width="12.5703125" customWidth="1"/>
    <col min="8706" max="8706" width="19.85546875" customWidth="1"/>
    <col min="8707" max="8707" width="14.7109375" customWidth="1"/>
    <col min="8717" max="8717" width="11.85546875" customWidth="1"/>
    <col min="8718" max="8718" width="12" customWidth="1"/>
    <col min="8719" max="8719" width="12.42578125" customWidth="1"/>
    <col min="8720" max="8720" width="11.7109375" customWidth="1"/>
    <col min="8721" max="8721" width="10.85546875" customWidth="1"/>
    <col min="8722" max="8723" width="0" hidden="1" customWidth="1"/>
    <col min="8724" max="8724" width="12.5703125" bestFit="1" customWidth="1"/>
    <col min="8961" max="8961" width="12.5703125" customWidth="1"/>
    <col min="8962" max="8962" width="19.85546875" customWidth="1"/>
    <col min="8963" max="8963" width="14.7109375" customWidth="1"/>
    <col min="8973" max="8973" width="11.85546875" customWidth="1"/>
    <col min="8974" max="8974" width="12" customWidth="1"/>
    <col min="8975" max="8975" width="12.42578125" customWidth="1"/>
    <col min="8976" max="8976" width="11.7109375" customWidth="1"/>
    <col min="8977" max="8977" width="10.85546875" customWidth="1"/>
    <col min="8978" max="8979" width="0" hidden="1" customWidth="1"/>
    <col min="8980" max="8980" width="12.5703125" bestFit="1" customWidth="1"/>
    <col min="9217" max="9217" width="12.5703125" customWidth="1"/>
    <col min="9218" max="9218" width="19.85546875" customWidth="1"/>
    <col min="9219" max="9219" width="14.7109375" customWidth="1"/>
    <col min="9229" max="9229" width="11.85546875" customWidth="1"/>
    <col min="9230" max="9230" width="12" customWidth="1"/>
    <col min="9231" max="9231" width="12.42578125" customWidth="1"/>
    <col min="9232" max="9232" width="11.7109375" customWidth="1"/>
    <col min="9233" max="9233" width="10.85546875" customWidth="1"/>
    <col min="9234" max="9235" width="0" hidden="1" customWidth="1"/>
    <col min="9236" max="9236" width="12.5703125" bestFit="1" customWidth="1"/>
    <col min="9473" max="9473" width="12.5703125" customWidth="1"/>
    <col min="9474" max="9474" width="19.85546875" customWidth="1"/>
    <col min="9475" max="9475" width="14.7109375" customWidth="1"/>
    <col min="9485" max="9485" width="11.85546875" customWidth="1"/>
    <col min="9486" max="9486" width="12" customWidth="1"/>
    <col min="9487" max="9487" width="12.42578125" customWidth="1"/>
    <col min="9488" max="9488" width="11.7109375" customWidth="1"/>
    <col min="9489" max="9489" width="10.85546875" customWidth="1"/>
    <col min="9490" max="9491" width="0" hidden="1" customWidth="1"/>
    <col min="9492" max="9492" width="12.5703125" bestFit="1" customWidth="1"/>
    <col min="9729" max="9729" width="12.5703125" customWidth="1"/>
    <col min="9730" max="9730" width="19.85546875" customWidth="1"/>
    <col min="9731" max="9731" width="14.7109375" customWidth="1"/>
    <col min="9741" max="9741" width="11.85546875" customWidth="1"/>
    <col min="9742" max="9742" width="12" customWidth="1"/>
    <col min="9743" max="9743" width="12.42578125" customWidth="1"/>
    <col min="9744" max="9744" width="11.7109375" customWidth="1"/>
    <col min="9745" max="9745" width="10.85546875" customWidth="1"/>
    <col min="9746" max="9747" width="0" hidden="1" customWidth="1"/>
    <col min="9748" max="9748" width="12.5703125" bestFit="1" customWidth="1"/>
    <col min="9985" max="9985" width="12.5703125" customWidth="1"/>
    <col min="9986" max="9986" width="19.85546875" customWidth="1"/>
    <col min="9987" max="9987" width="14.7109375" customWidth="1"/>
    <col min="9997" max="9997" width="11.85546875" customWidth="1"/>
    <col min="9998" max="9998" width="12" customWidth="1"/>
    <col min="9999" max="9999" width="12.42578125" customWidth="1"/>
    <col min="10000" max="10000" width="11.7109375" customWidth="1"/>
    <col min="10001" max="10001" width="10.85546875" customWidth="1"/>
    <col min="10002" max="10003" width="0" hidden="1" customWidth="1"/>
    <col min="10004" max="10004" width="12.5703125" bestFit="1" customWidth="1"/>
    <col min="10241" max="10241" width="12.5703125" customWidth="1"/>
    <col min="10242" max="10242" width="19.85546875" customWidth="1"/>
    <col min="10243" max="10243" width="14.7109375" customWidth="1"/>
    <col min="10253" max="10253" width="11.85546875" customWidth="1"/>
    <col min="10254" max="10254" width="12" customWidth="1"/>
    <col min="10255" max="10255" width="12.42578125" customWidth="1"/>
    <col min="10256" max="10256" width="11.7109375" customWidth="1"/>
    <col min="10257" max="10257" width="10.85546875" customWidth="1"/>
    <col min="10258" max="10259" width="0" hidden="1" customWidth="1"/>
    <col min="10260" max="10260" width="12.5703125" bestFit="1" customWidth="1"/>
    <col min="10497" max="10497" width="12.5703125" customWidth="1"/>
    <col min="10498" max="10498" width="19.85546875" customWidth="1"/>
    <col min="10499" max="10499" width="14.7109375" customWidth="1"/>
    <col min="10509" max="10509" width="11.85546875" customWidth="1"/>
    <col min="10510" max="10510" width="12" customWidth="1"/>
    <col min="10511" max="10511" width="12.42578125" customWidth="1"/>
    <col min="10512" max="10512" width="11.7109375" customWidth="1"/>
    <col min="10513" max="10513" width="10.85546875" customWidth="1"/>
    <col min="10514" max="10515" width="0" hidden="1" customWidth="1"/>
    <col min="10516" max="10516" width="12.5703125" bestFit="1" customWidth="1"/>
    <col min="10753" max="10753" width="12.5703125" customWidth="1"/>
    <col min="10754" max="10754" width="19.85546875" customWidth="1"/>
    <col min="10755" max="10755" width="14.7109375" customWidth="1"/>
    <col min="10765" max="10765" width="11.85546875" customWidth="1"/>
    <col min="10766" max="10766" width="12" customWidth="1"/>
    <col min="10767" max="10767" width="12.42578125" customWidth="1"/>
    <col min="10768" max="10768" width="11.7109375" customWidth="1"/>
    <col min="10769" max="10769" width="10.85546875" customWidth="1"/>
    <col min="10770" max="10771" width="0" hidden="1" customWidth="1"/>
    <col min="10772" max="10772" width="12.5703125" bestFit="1" customWidth="1"/>
    <col min="11009" max="11009" width="12.5703125" customWidth="1"/>
    <col min="11010" max="11010" width="19.85546875" customWidth="1"/>
    <col min="11011" max="11011" width="14.7109375" customWidth="1"/>
    <col min="11021" max="11021" width="11.85546875" customWidth="1"/>
    <col min="11022" max="11022" width="12" customWidth="1"/>
    <col min="11023" max="11023" width="12.42578125" customWidth="1"/>
    <col min="11024" max="11024" width="11.7109375" customWidth="1"/>
    <col min="11025" max="11025" width="10.85546875" customWidth="1"/>
    <col min="11026" max="11027" width="0" hidden="1" customWidth="1"/>
    <col min="11028" max="11028" width="12.5703125" bestFit="1" customWidth="1"/>
    <col min="11265" max="11265" width="12.5703125" customWidth="1"/>
    <col min="11266" max="11266" width="19.85546875" customWidth="1"/>
    <col min="11267" max="11267" width="14.7109375" customWidth="1"/>
    <col min="11277" max="11277" width="11.85546875" customWidth="1"/>
    <col min="11278" max="11278" width="12" customWidth="1"/>
    <col min="11279" max="11279" width="12.42578125" customWidth="1"/>
    <col min="11280" max="11280" width="11.7109375" customWidth="1"/>
    <col min="11281" max="11281" width="10.85546875" customWidth="1"/>
    <col min="11282" max="11283" width="0" hidden="1" customWidth="1"/>
    <col min="11284" max="11284" width="12.5703125" bestFit="1" customWidth="1"/>
    <col min="11521" max="11521" width="12.5703125" customWidth="1"/>
    <col min="11522" max="11522" width="19.85546875" customWidth="1"/>
    <col min="11523" max="11523" width="14.7109375" customWidth="1"/>
    <col min="11533" max="11533" width="11.85546875" customWidth="1"/>
    <col min="11534" max="11534" width="12" customWidth="1"/>
    <col min="11535" max="11535" width="12.42578125" customWidth="1"/>
    <col min="11536" max="11536" width="11.7109375" customWidth="1"/>
    <col min="11537" max="11537" width="10.85546875" customWidth="1"/>
    <col min="11538" max="11539" width="0" hidden="1" customWidth="1"/>
    <col min="11540" max="11540" width="12.5703125" bestFit="1" customWidth="1"/>
    <col min="11777" max="11777" width="12.5703125" customWidth="1"/>
    <col min="11778" max="11778" width="19.85546875" customWidth="1"/>
    <col min="11779" max="11779" width="14.7109375" customWidth="1"/>
    <col min="11789" max="11789" width="11.85546875" customWidth="1"/>
    <col min="11790" max="11790" width="12" customWidth="1"/>
    <col min="11791" max="11791" width="12.42578125" customWidth="1"/>
    <col min="11792" max="11792" width="11.7109375" customWidth="1"/>
    <col min="11793" max="11793" width="10.85546875" customWidth="1"/>
    <col min="11794" max="11795" width="0" hidden="1" customWidth="1"/>
    <col min="11796" max="11796" width="12.5703125" bestFit="1" customWidth="1"/>
    <col min="12033" max="12033" width="12.5703125" customWidth="1"/>
    <col min="12034" max="12034" width="19.85546875" customWidth="1"/>
    <col min="12035" max="12035" width="14.7109375" customWidth="1"/>
    <col min="12045" max="12045" width="11.85546875" customWidth="1"/>
    <col min="12046" max="12046" width="12" customWidth="1"/>
    <col min="12047" max="12047" width="12.42578125" customWidth="1"/>
    <col min="12048" max="12048" width="11.7109375" customWidth="1"/>
    <col min="12049" max="12049" width="10.85546875" customWidth="1"/>
    <col min="12050" max="12051" width="0" hidden="1" customWidth="1"/>
    <col min="12052" max="12052" width="12.5703125" bestFit="1" customWidth="1"/>
    <col min="12289" max="12289" width="12.5703125" customWidth="1"/>
    <col min="12290" max="12290" width="19.85546875" customWidth="1"/>
    <col min="12291" max="12291" width="14.7109375" customWidth="1"/>
    <col min="12301" max="12301" width="11.85546875" customWidth="1"/>
    <col min="12302" max="12302" width="12" customWidth="1"/>
    <col min="12303" max="12303" width="12.42578125" customWidth="1"/>
    <col min="12304" max="12304" width="11.7109375" customWidth="1"/>
    <col min="12305" max="12305" width="10.85546875" customWidth="1"/>
    <col min="12306" max="12307" width="0" hidden="1" customWidth="1"/>
    <col min="12308" max="12308" width="12.5703125" bestFit="1" customWidth="1"/>
    <col min="12545" max="12545" width="12.5703125" customWidth="1"/>
    <col min="12546" max="12546" width="19.85546875" customWidth="1"/>
    <col min="12547" max="12547" width="14.7109375" customWidth="1"/>
    <col min="12557" max="12557" width="11.85546875" customWidth="1"/>
    <col min="12558" max="12558" width="12" customWidth="1"/>
    <col min="12559" max="12559" width="12.42578125" customWidth="1"/>
    <col min="12560" max="12560" width="11.7109375" customWidth="1"/>
    <col min="12561" max="12561" width="10.85546875" customWidth="1"/>
    <col min="12562" max="12563" width="0" hidden="1" customWidth="1"/>
    <col min="12564" max="12564" width="12.5703125" bestFit="1" customWidth="1"/>
    <col min="12801" max="12801" width="12.5703125" customWidth="1"/>
    <col min="12802" max="12802" width="19.85546875" customWidth="1"/>
    <col min="12803" max="12803" width="14.7109375" customWidth="1"/>
    <col min="12813" max="12813" width="11.85546875" customWidth="1"/>
    <col min="12814" max="12814" width="12" customWidth="1"/>
    <col min="12815" max="12815" width="12.42578125" customWidth="1"/>
    <col min="12816" max="12816" width="11.7109375" customWidth="1"/>
    <col min="12817" max="12817" width="10.85546875" customWidth="1"/>
    <col min="12818" max="12819" width="0" hidden="1" customWidth="1"/>
    <col min="12820" max="12820" width="12.5703125" bestFit="1" customWidth="1"/>
    <col min="13057" max="13057" width="12.5703125" customWidth="1"/>
    <col min="13058" max="13058" width="19.85546875" customWidth="1"/>
    <col min="13059" max="13059" width="14.7109375" customWidth="1"/>
    <col min="13069" max="13069" width="11.85546875" customWidth="1"/>
    <col min="13070" max="13070" width="12" customWidth="1"/>
    <col min="13071" max="13071" width="12.42578125" customWidth="1"/>
    <col min="13072" max="13072" width="11.7109375" customWidth="1"/>
    <col min="13073" max="13073" width="10.85546875" customWidth="1"/>
    <col min="13074" max="13075" width="0" hidden="1" customWidth="1"/>
    <col min="13076" max="13076" width="12.5703125" bestFit="1" customWidth="1"/>
    <col min="13313" max="13313" width="12.5703125" customWidth="1"/>
    <col min="13314" max="13314" width="19.85546875" customWidth="1"/>
    <col min="13315" max="13315" width="14.7109375" customWidth="1"/>
    <col min="13325" max="13325" width="11.85546875" customWidth="1"/>
    <col min="13326" max="13326" width="12" customWidth="1"/>
    <col min="13327" max="13327" width="12.42578125" customWidth="1"/>
    <col min="13328" max="13328" width="11.7109375" customWidth="1"/>
    <col min="13329" max="13329" width="10.85546875" customWidth="1"/>
    <col min="13330" max="13331" width="0" hidden="1" customWidth="1"/>
    <col min="13332" max="13332" width="12.5703125" bestFit="1" customWidth="1"/>
    <col min="13569" max="13569" width="12.5703125" customWidth="1"/>
    <col min="13570" max="13570" width="19.85546875" customWidth="1"/>
    <col min="13571" max="13571" width="14.7109375" customWidth="1"/>
    <col min="13581" max="13581" width="11.85546875" customWidth="1"/>
    <col min="13582" max="13582" width="12" customWidth="1"/>
    <col min="13583" max="13583" width="12.42578125" customWidth="1"/>
    <col min="13584" max="13584" width="11.7109375" customWidth="1"/>
    <col min="13585" max="13585" width="10.85546875" customWidth="1"/>
    <col min="13586" max="13587" width="0" hidden="1" customWidth="1"/>
    <col min="13588" max="13588" width="12.5703125" bestFit="1" customWidth="1"/>
    <col min="13825" max="13825" width="12.5703125" customWidth="1"/>
    <col min="13826" max="13826" width="19.85546875" customWidth="1"/>
    <col min="13827" max="13827" width="14.7109375" customWidth="1"/>
    <col min="13837" max="13837" width="11.85546875" customWidth="1"/>
    <col min="13838" max="13838" width="12" customWidth="1"/>
    <col min="13839" max="13839" width="12.42578125" customWidth="1"/>
    <col min="13840" max="13840" width="11.7109375" customWidth="1"/>
    <col min="13841" max="13841" width="10.85546875" customWidth="1"/>
    <col min="13842" max="13843" width="0" hidden="1" customWidth="1"/>
    <col min="13844" max="13844" width="12.5703125" bestFit="1" customWidth="1"/>
    <col min="14081" max="14081" width="12.5703125" customWidth="1"/>
    <col min="14082" max="14082" width="19.85546875" customWidth="1"/>
    <col min="14083" max="14083" width="14.7109375" customWidth="1"/>
    <col min="14093" max="14093" width="11.85546875" customWidth="1"/>
    <col min="14094" max="14094" width="12" customWidth="1"/>
    <col min="14095" max="14095" width="12.42578125" customWidth="1"/>
    <col min="14096" max="14096" width="11.7109375" customWidth="1"/>
    <col min="14097" max="14097" width="10.85546875" customWidth="1"/>
    <col min="14098" max="14099" width="0" hidden="1" customWidth="1"/>
    <col min="14100" max="14100" width="12.5703125" bestFit="1" customWidth="1"/>
    <col min="14337" max="14337" width="12.5703125" customWidth="1"/>
    <col min="14338" max="14338" width="19.85546875" customWidth="1"/>
    <col min="14339" max="14339" width="14.7109375" customWidth="1"/>
    <col min="14349" max="14349" width="11.85546875" customWidth="1"/>
    <col min="14350" max="14350" width="12" customWidth="1"/>
    <col min="14351" max="14351" width="12.42578125" customWidth="1"/>
    <col min="14352" max="14352" width="11.7109375" customWidth="1"/>
    <col min="14353" max="14353" width="10.85546875" customWidth="1"/>
    <col min="14354" max="14355" width="0" hidden="1" customWidth="1"/>
    <col min="14356" max="14356" width="12.5703125" bestFit="1" customWidth="1"/>
    <col min="14593" max="14593" width="12.5703125" customWidth="1"/>
    <col min="14594" max="14594" width="19.85546875" customWidth="1"/>
    <col min="14595" max="14595" width="14.7109375" customWidth="1"/>
    <col min="14605" max="14605" width="11.85546875" customWidth="1"/>
    <col min="14606" max="14606" width="12" customWidth="1"/>
    <col min="14607" max="14607" width="12.42578125" customWidth="1"/>
    <col min="14608" max="14608" width="11.7109375" customWidth="1"/>
    <col min="14609" max="14609" width="10.85546875" customWidth="1"/>
    <col min="14610" max="14611" width="0" hidden="1" customWidth="1"/>
    <col min="14612" max="14612" width="12.5703125" bestFit="1" customWidth="1"/>
    <col min="14849" max="14849" width="12.5703125" customWidth="1"/>
    <col min="14850" max="14850" width="19.85546875" customWidth="1"/>
    <col min="14851" max="14851" width="14.7109375" customWidth="1"/>
    <col min="14861" max="14861" width="11.85546875" customWidth="1"/>
    <col min="14862" max="14862" width="12" customWidth="1"/>
    <col min="14863" max="14863" width="12.42578125" customWidth="1"/>
    <col min="14864" max="14864" width="11.7109375" customWidth="1"/>
    <col min="14865" max="14865" width="10.85546875" customWidth="1"/>
    <col min="14866" max="14867" width="0" hidden="1" customWidth="1"/>
    <col min="14868" max="14868" width="12.5703125" bestFit="1" customWidth="1"/>
    <col min="15105" max="15105" width="12.5703125" customWidth="1"/>
    <col min="15106" max="15106" width="19.85546875" customWidth="1"/>
    <col min="15107" max="15107" width="14.7109375" customWidth="1"/>
    <col min="15117" max="15117" width="11.85546875" customWidth="1"/>
    <col min="15118" max="15118" width="12" customWidth="1"/>
    <col min="15119" max="15119" width="12.42578125" customWidth="1"/>
    <col min="15120" max="15120" width="11.7109375" customWidth="1"/>
    <col min="15121" max="15121" width="10.85546875" customWidth="1"/>
    <col min="15122" max="15123" width="0" hidden="1" customWidth="1"/>
    <col min="15124" max="15124" width="12.5703125" bestFit="1" customWidth="1"/>
    <col min="15361" max="15361" width="12.5703125" customWidth="1"/>
    <col min="15362" max="15362" width="19.85546875" customWidth="1"/>
    <col min="15363" max="15363" width="14.7109375" customWidth="1"/>
    <col min="15373" max="15373" width="11.85546875" customWidth="1"/>
    <col min="15374" max="15374" width="12" customWidth="1"/>
    <col min="15375" max="15375" width="12.42578125" customWidth="1"/>
    <col min="15376" max="15376" width="11.7109375" customWidth="1"/>
    <col min="15377" max="15377" width="10.85546875" customWidth="1"/>
    <col min="15378" max="15379" width="0" hidden="1" customWidth="1"/>
    <col min="15380" max="15380" width="12.5703125" bestFit="1" customWidth="1"/>
    <col min="15617" max="15617" width="12.5703125" customWidth="1"/>
    <col min="15618" max="15618" width="19.85546875" customWidth="1"/>
    <col min="15619" max="15619" width="14.7109375" customWidth="1"/>
    <col min="15629" max="15629" width="11.85546875" customWidth="1"/>
    <col min="15630" max="15630" width="12" customWidth="1"/>
    <col min="15631" max="15631" width="12.42578125" customWidth="1"/>
    <col min="15632" max="15632" width="11.7109375" customWidth="1"/>
    <col min="15633" max="15633" width="10.85546875" customWidth="1"/>
    <col min="15634" max="15635" width="0" hidden="1" customWidth="1"/>
    <col min="15636" max="15636" width="12.5703125" bestFit="1" customWidth="1"/>
    <col min="15873" max="15873" width="12.5703125" customWidth="1"/>
    <col min="15874" max="15874" width="19.85546875" customWidth="1"/>
    <col min="15875" max="15875" width="14.7109375" customWidth="1"/>
    <col min="15885" max="15885" width="11.85546875" customWidth="1"/>
    <col min="15886" max="15886" width="12" customWidth="1"/>
    <col min="15887" max="15887" width="12.42578125" customWidth="1"/>
    <col min="15888" max="15888" width="11.7109375" customWidth="1"/>
    <col min="15889" max="15889" width="10.85546875" customWidth="1"/>
    <col min="15890" max="15891" width="0" hidden="1" customWidth="1"/>
    <col min="15892" max="15892" width="12.5703125" bestFit="1" customWidth="1"/>
    <col min="16129" max="16129" width="12.5703125" customWidth="1"/>
    <col min="16130" max="16130" width="19.85546875" customWidth="1"/>
    <col min="16131" max="16131" width="14.7109375" customWidth="1"/>
    <col min="16141" max="16141" width="11.85546875" customWidth="1"/>
    <col min="16142" max="16142" width="12" customWidth="1"/>
    <col min="16143" max="16143" width="12.42578125" customWidth="1"/>
    <col min="16144" max="16144" width="11.7109375" customWidth="1"/>
    <col min="16145" max="16145" width="10.85546875" customWidth="1"/>
    <col min="16146" max="16147" width="0" hidden="1" customWidth="1"/>
    <col min="16148" max="16148" width="12.5703125" bestFit="1" customWidth="1"/>
  </cols>
  <sheetData>
    <row r="1" spans="1:19" ht="15.75">
      <c r="N1" s="2"/>
      <c r="P1" s="3" t="s">
        <v>0</v>
      </c>
      <c r="Q1" s="4"/>
    </row>
    <row r="2" spans="1:19" ht="15.75">
      <c r="N2" s="2"/>
      <c r="O2" s="3"/>
      <c r="P2" s="3"/>
      <c r="Q2" s="4"/>
    </row>
    <row r="3" spans="1:19" ht="15.75">
      <c r="N3" s="2"/>
      <c r="O3" s="3"/>
      <c r="P3" s="3"/>
      <c r="Q3" s="4"/>
    </row>
    <row r="4" spans="1:19" ht="15.75">
      <c r="N4" s="2"/>
      <c r="O4" s="2"/>
      <c r="P4" s="2"/>
    </row>
    <row r="5" spans="1:19" ht="18.75" customHeight="1">
      <c r="A5" s="696" t="s">
        <v>1</v>
      </c>
      <c r="B5" s="697"/>
      <c r="C5" s="697"/>
      <c r="D5" s="697"/>
      <c r="E5" s="697"/>
      <c r="F5" s="697"/>
      <c r="G5" s="697"/>
      <c r="H5" s="697"/>
      <c r="I5" s="697"/>
      <c r="J5" s="697"/>
      <c r="K5" s="697"/>
      <c r="L5" s="697"/>
      <c r="M5" s="697"/>
      <c r="N5" s="697"/>
      <c r="O5" s="697"/>
      <c r="P5" s="697"/>
      <c r="Q5" s="697"/>
      <c r="R5" s="5"/>
    </row>
    <row r="6" spans="1:19">
      <c r="M6" s="6"/>
      <c r="N6" s="6"/>
      <c r="O6" s="6"/>
      <c r="P6" s="6"/>
      <c r="Q6" s="6"/>
      <c r="R6" s="6"/>
    </row>
    <row r="7" spans="1:19" ht="18" customHeight="1">
      <c r="A7" s="698" t="s">
        <v>2</v>
      </c>
      <c r="B7" s="698"/>
      <c r="C7" s="834"/>
      <c r="D7" s="835"/>
      <c r="E7" s="835"/>
      <c r="F7" s="7" t="s">
        <v>3</v>
      </c>
      <c r="G7" s="7"/>
      <c r="M7" s="8"/>
      <c r="N7" s="9"/>
      <c r="O7" s="8"/>
      <c r="P7" s="8"/>
      <c r="Q7" s="8"/>
      <c r="R7" s="8"/>
    </row>
    <row r="8" spans="1:19" ht="18">
      <c r="A8" s="10"/>
      <c r="B8" s="10"/>
      <c r="C8" s="7"/>
      <c r="D8" s="7"/>
      <c r="E8" s="11"/>
      <c r="M8" s="8"/>
      <c r="N8" s="9"/>
      <c r="O8" s="8"/>
      <c r="P8" s="8"/>
      <c r="Q8" s="8"/>
      <c r="R8" s="8"/>
    </row>
    <row r="9" spans="1:19" ht="18" customHeight="1">
      <c r="A9" s="698" t="s">
        <v>4</v>
      </c>
      <c r="B9" s="698"/>
      <c r="C9" s="834"/>
      <c r="E9" s="11"/>
      <c r="F9" s="7" t="s">
        <v>5</v>
      </c>
      <c r="G9" s="7"/>
      <c r="M9" s="8"/>
      <c r="N9" s="8"/>
      <c r="O9" s="12"/>
      <c r="P9" s="8"/>
      <c r="Q9" s="8"/>
      <c r="R9" s="8"/>
    </row>
    <row r="10" spans="1:19" ht="15.75" thickBot="1">
      <c r="M10" s="8"/>
      <c r="N10" s="8"/>
      <c r="O10" s="8"/>
      <c r="P10" s="8"/>
      <c r="Q10" s="8"/>
      <c r="R10" s="8"/>
    </row>
    <row r="11" spans="1:19" ht="32.25" customHeight="1" thickBot="1">
      <c r="A11" s="722" t="s">
        <v>6</v>
      </c>
      <c r="B11" s="836" t="s">
        <v>7</v>
      </c>
      <c r="C11" s="722" t="s">
        <v>8</v>
      </c>
      <c r="D11" s="724" t="s">
        <v>9</v>
      </c>
      <c r="E11" s="725"/>
      <c r="F11" s="726"/>
      <c r="G11" s="838" t="s">
        <v>10</v>
      </c>
      <c r="H11" s="839"/>
      <c r="I11" s="839"/>
      <c r="J11" s="839"/>
      <c r="K11" s="839"/>
      <c r="L11" s="840"/>
      <c r="M11" s="841" t="s">
        <v>11</v>
      </c>
      <c r="N11" s="842"/>
      <c r="O11" s="843"/>
      <c r="P11" s="841" t="s">
        <v>12</v>
      </c>
      <c r="Q11" s="844"/>
      <c r="R11" s="13"/>
    </row>
    <row r="12" spans="1:19" ht="54" thickBot="1">
      <c r="A12" s="723"/>
      <c r="B12" s="837"/>
      <c r="C12" s="837"/>
      <c r="D12" s="14" t="s">
        <v>13</v>
      </c>
      <c r="E12" s="15" t="s">
        <v>14</v>
      </c>
      <c r="F12" s="15" t="s">
        <v>15</v>
      </c>
      <c r="G12" s="15" t="s">
        <v>16</v>
      </c>
      <c r="H12" s="15" t="s">
        <v>17</v>
      </c>
      <c r="I12" s="15" t="s">
        <v>18</v>
      </c>
      <c r="J12" s="15" t="s">
        <v>19</v>
      </c>
      <c r="K12" s="15" t="s">
        <v>20</v>
      </c>
      <c r="L12" s="15" t="s">
        <v>21</v>
      </c>
      <c r="M12" s="16" t="s">
        <v>22</v>
      </c>
      <c r="N12" s="16" t="s">
        <v>23</v>
      </c>
      <c r="O12" s="16" t="s">
        <v>24</v>
      </c>
      <c r="P12" s="17" t="s">
        <v>25</v>
      </c>
      <c r="Q12" s="17" t="s">
        <v>26</v>
      </c>
      <c r="R12" s="17" t="s">
        <v>27</v>
      </c>
    </row>
    <row r="13" spans="1:19" ht="64.5" thickBot="1">
      <c r="A13" s="18" t="s">
        <v>28</v>
      </c>
      <c r="B13" s="19" t="s">
        <v>29</v>
      </c>
      <c r="C13" s="20" t="s">
        <v>30</v>
      </c>
      <c r="D13" s="21" t="s">
        <v>31</v>
      </c>
      <c r="E13" s="22"/>
      <c r="F13" s="22"/>
      <c r="G13" s="22"/>
      <c r="H13" s="22" t="s">
        <v>32</v>
      </c>
      <c r="I13" s="22"/>
      <c r="J13" s="22"/>
      <c r="K13" s="22"/>
      <c r="L13" s="22"/>
      <c r="M13" s="23">
        <f>M15+M30+M39+M46+M96+M146</f>
        <v>252399</v>
      </c>
      <c r="N13" s="23">
        <f>N15+N30+N39+N46+N96+N146</f>
        <v>259764.27908000001</v>
      </c>
      <c r="O13" s="23">
        <f>O15+O30+O39+O46+O96+O146</f>
        <v>144604.27825999999</v>
      </c>
      <c r="P13" s="24">
        <f>ROUND((O13*100/M13),1)</f>
        <v>57.3</v>
      </c>
      <c r="Q13" s="25">
        <f>ROUND((O13*100/N13),1)</f>
        <v>55.7</v>
      </c>
      <c r="R13" s="26">
        <f>R15+R47+R96+R146</f>
        <v>201301.40000000002</v>
      </c>
    </row>
    <row r="14" spans="1:19" ht="102.75" hidden="1" customHeight="1">
      <c r="A14" s="27" t="s">
        <v>33</v>
      </c>
      <c r="B14" s="27" t="s">
        <v>34</v>
      </c>
      <c r="C14" s="28" t="s">
        <v>30</v>
      </c>
      <c r="D14" s="21" t="s">
        <v>31</v>
      </c>
      <c r="E14" s="22"/>
      <c r="F14" s="29"/>
      <c r="G14" s="30"/>
      <c r="H14" s="31" t="s">
        <v>32</v>
      </c>
      <c r="I14" s="32"/>
      <c r="J14" s="22"/>
      <c r="K14" s="29"/>
      <c r="L14" s="31"/>
      <c r="M14" s="33"/>
      <c r="N14" s="33"/>
      <c r="O14" s="33"/>
      <c r="P14" s="34"/>
      <c r="Q14" s="35"/>
      <c r="R14" s="35"/>
    </row>
    <row r="15" spans="1:19" ht="15.75" thickBot="1">
      <c r="A15" s="823"/>
      <c r="B15" s="824"/>
      <c r="C15" s="825"/>
      <c r="D15" s="36" t="s">
        <v>31</v>
      </c>
      <c r="E15" s="37" t="s">
        <v>35</v>
      </c>
      <c r="F15" s="38"/>
      <c r="G15" s="38"/>
      <c r="H15" s="39" t="s">
        <v>32</v>
      </c>
      <c r="I15" s="39" t="s">
        <v>31</v>
      </c>
      <c r="J15" s="40" t="s">
        <v>36</v>
      </c>
      <c r="K15" s="15"/>
      <c r="L15" s="41"/>
      <c r="M15" s="42">
        <f>M16+M26</f>
        <v>11469</v>
      </c>
      <c r="N15" s="42">
        <f>N16+N26</f>
        <v>11379</v>
      </c>
      <c r="O15" s="42">
        <f>O16+O26</f>
        <v>5509.9749000000002</v>
      </c>
      <c r="P15" s="43">
        <f>ROUND((O15*100/M15),1)</f>
        <v>48</v>
      </c>
      <c r="Q15" s="44">
        <f>ROUND((O15*100/N15),1)</f>
        <v>48.4</v>
      </c>
      <c r="R15" s="45">
        <f>SUM(R16+R30+R39+R26)</f>
        <v>39285</v>
      </c>
    </row>
    <row r="16" spans="1:19" ht="15" customHeight="1">
      <c r="A16" s="784" t="s">
        <v>37</v>
      </c>
      <c r="B16" s="760" t="s">
        <v>38</v>
      </c>
      <c r="C16" s="827" t="s">
        <v>39</v>
      </c>
      <c r="D16" s="46" t="s">
        <v>31</v>
      </c>
      <c r="E16" s="47" t="s">
        <v>35</v>
      </c>
      <c r="F16" s="47" t="s">
        <v>40</v>
      </c>
      <c r="G16" s="47" t="s">
        <v>41</v>
      </c>
      <c r="H16" s="48" t="s">
        <v>32</v>
      </c>
      <c r="I16" s="48" t="s">
        <v>31</v>
      </c>
      <c r="J16" s="48" t="s">
        <v>36</v>
      </c>
      <c r="K16" s="48" t="s">
        <v>42</v>
      </c>
      <c r="L16" s="49"/>
      <c r="M16" s="50">
        <f>SUM(M17:M25)</f>
        <v>11308</v>
      </c>
      <c r="N16" s="50">
        <f>SUM(N17:N25)</f>
        <v>11308</v>
      </c>
      <c r="O16" s="50">
        <f>SUM(O17:O25)</f>
        <v>5453.7239</v>
      </c>
      <c r="P16" s="51">
        <f>ROUND((O16*100/M16),1)</f>
        <v>48.2</v>
      </c>
      <c r="Q16" s="51">
        <f>ROUND((O16*100/N16),1)</f>
        <v>48.2</v>
      </c>
      <c r="R16" s="50">
        <f>SUM(R17:R25)</f>
        <v>14316</v>
      </c>
      <c r="S16" s="830" t="s">
        <v>43</v>
      </c>
    </row>
    <row r="17" spans="1:20" ht="15" customHeight="1">
      <c r="A17" s="785"/>
      <c r="B17" s="807"/>
      <c r="C17" s="828"/>
      <c r="D17" s="46" t="s">
        <v>31</v>
      </c>
      <c r="E17" s="47" t="s">
        <v>35</v>
      </c>
      <c r="F17" s="47" t="s">
        <v>40</v>
      </c>
      <c r="G17" s="47" t="s">
        <v>44</v>
      </c>
      <c r="H17" s="48" t="s">
        <v>32</v>
      </c>
      <c r="I17" s="48" t="s">
        <v>31</v>
      </c>
      <c r="J17" s="48" t="s">
        <v>36</v>
      </c>
      <c r="K17" s="48" t="s">
        <v>45</v>
      </c>
      <c r="L17" s="47" t="s">
        <v>46</v>
      </c>
      <c r="M17" s="52">
        <v>8271</v>
      </c>
      <c r="N17" s="53">
        <v>8271</v>
      </c>
      <c r="O17" s="53">
        <v>4016.5192499999998</v>
      </c>
      <c r="P17" s="54">
        <f>ROUND((O17*100/M17),1)</f>
        <v>48.6</v>
      </c>
      <c r="Q17" s="54">
        <f>ROUND((O17*100/N17),1)</f>
        <v>48.6</v>
      </c>
      <c r="R17" s="54">
        <v>13125</v>
      </c>
      <c r="S17" s="831"/>
    </row>
    <row r="18" spans="1:20">
      <c r="A18" s="785"/>
      <c r="B18" s="807"/>
      <c r="C18" s="828"/>
      <c r="D18" s="55" t="s">
        <v>31</v>
      </c>
      <c r="E18" s="56" t="s">
        <v>35</v>
      </c>
      <c r="F18" s="47" t="s">
        <v>40</v>
      </c>
      <c r="G18" s="56" t="s">
        <v>44</v>
      </c>
      <c r="H18" s="49" t="s">
        <v>32</v>
      </c>
      <c r="I18" s="49" t="s">
        <v>31</v>
      </c>
      <c r="J18" s="49" t="s">
        <v>36</v>
      </c>
      <c r="K18" s="48" t="s">
        <v>45</v>
      </c>
      <c r="L18" s="47" t="s">
        <v>47</v>
      </c>
      <c r="M18" s="52">
        <v>2499</v>
      </c>
      <c r="N18" s="53">
        <v>2499</v>
      </c>
      <c r="O18" s="53">
        <v>1195.2435800000001</v>
      </c>
      <c r="P18" s="54">
        <f t="shared" ref="P18:P25" si="0">ROUND((O18*100/M18),1)</f>
        <v>47.8</v>
      </c>
      <c r="Q18" s="54">
        <f t="shared" ref="Q18:Q51" si="1">ROUND((O18*100/N18),1)</f>
        <v>47.8</v>
      </c>
      <c r="R18" s="54">
        <f>115-45</f>
        <v>70</v>
      </c>
      <c r="S18" s="831"/>
    </row>
    <row r="19" spans="1:20">
      <c r="A19" s="785"/>
      <c r="B19" s="807"/>
      <c r="C19" s="828"/>
      <c r="D19" s="55" t="s">
        <v>31</v>
      </c>
      <c r="E19" s="56" t="s">
        <v>35</v>
      </c>
      <c r="F19" s="47" t="s">
        <v>48</v>
      </c>
      <c r="G19" s="56" t="s">
        <v>49</v>
      </c>
      <c r="H19" s="49" t="s">
        <v>32</v>
      </c>
      <c r="I19" s="49" t="s">
        <v>31</v>
      </c>
      <c r="J19" s="49" t="s">
        <v>36</v>
      </c>
      <c r="K19" s="48" t="s">
        <v>50</v>
      </c>
      <c r="L19" s="47" t="s">
        <v>51</v>
      </c>
      <c r="M19" s="52">
        <v>12</v>
      </c>
      <c r="N19" s="53">
        <v>0</v>
      </c>
      <c r="O19" s="53">
        <v>0</v>
      </c>
      <c r="P19" s="54">
        <f t="shared" si="0"/>
        <v>0</v>
      </c>
      <c r="Q19" s="54" t="e">
        <f t="shared" si="1"/>
        <v>#DIV/0!</v>
      </c>
      <c r="R19" s="54">
        <v>25</v>
      </c>
      <c r="S19" s="831"/>
    </row>
    <row r="20" spans="1:20">
      <c r="A20" s="785"/>
      <c r="B20" s="807"/>
      <c r="C20" s="828"/>
      <c r="D20" s="55" t="s">
        <v>31</v>
      </c>
      <c r="E20" s="56" t="s">
        <v>35</v>
      </c>
      <c r="F20" s="47" t="s">
        <v>40</v>
      </c>
      <c r="G20" s="56" t="s">
        <v>52</v>
      </c>
      <c r="H20" s="49" t="s">
        <v>32</v>
      </c>
      <c r="I20" s="49" t="s">
        <v>31</v>
      </c>
      <c r="J20" s="49" t="s">
        <v>36</v>
      </c>
      <c r="K20" s="48" t="s">
        <v>50</v>
      </c>
      <c r="L20" s="47" t="s">
        <v>53</v>
      </c>
      <c r="M20" s="52">
        <v>300</v>
      </c>
      <c r="N20" s="53">
        <v>300</v>
      </c>
      <c r="O20" s="53">
        <v>96.743359999999996</v>
      </c>
      <c r="P20" s="54">
        <f t="shared" si="0"/>
        <v>32.200000000000003</v>
      </c>
      <c r="Q20" s="54">
        <f t="shared" si="1"/>
        <v>32.200000000000003</v>
      </c>
      <c r="R20" s="54">
        <v>553</v>
      </c>
      <c r="S20" s="831"/>
    </row>
    <row r="21" spans="1:20">
      <c r="A21" s="785"/>
      <c r="B21" s="807"/>
      <c r="C21" s="828"/>
      <c r="D21" s="55" t="s">
        <v>31</v>
      </c>
      <c r="E21" s="56" t="s">
        <v>35</v>
      </c>
      <c r="F21" s="47" t="s">
        <v>40</v>
      </c>
      <c r="G21" s="56" t="s">
        <v>52</v>
      </c>
      <c r="H21" s="49" t="s">
        <v>32</v>
      </c>
      <c r="I21" s="49" t="s">
        <v>31</v>
      </c>
      <c r="J21" s="49" t="s">
        <v>36</v>
      </c>
      <c r="K21" s="48" t="s">
        <v>50</v>
      </c>
      <c r="L21" s="47" t="s">
        <v>54</v>
      </c>
      <c r="M21" s="52">
        <v>219</v>
      </c>
      <c r="N21" s="53">
        <v>219</v>
      </c>
      <c r="O21" s="53">
        <v>138.12071</v>
      </c>
      <c r="P21" s="54">
        <f t="shared" si="0"/>
        <v>63.1</v>
      </c>
      <c r="Q21" s="54">
        <f t="shared" si="1"/>
        <v>63.1</v>
      </c>
      <c r="R21" s="54">
        <v>476</v>
      </c>
      <c r="S21" s="831"/>
    </row>
    <row r="22" spans="1:20">
      <c r="A22" s="785"/>
      <c r="B22" s="807"/>
      <c r="C22" s="828"/>
      <c r="D22" s="57" t="s">
        <v>31</v>
      </c>
      <c r="E22" s="56" t="s">
        <v>35</v>
      </c>
      <c r="F22" s="47" t="s">
        <v>40</v>
      </c>
      <c r="G22" s="56" t="s">
        <v>52</v>
      </c>
      <c r="H22" s="49" t="s">
        <v>32</v>
      </c>
      <c r="I22" s="49" t="s">
        <v>31</v>
      </c>
      <c r="J22" s="49" t="s">
        <v>36</v>
      </c>
      <c r="K22" s="48" t="s">
        <v>50</v>
      </c>
      <c r="L22" s="56" t="s">
        <v>55</v>
      </c>
      <c r="M22" s="58">
        <v>4</v>
      </c>
      <c r="N22" s="59">
        <v>4</v>
      </c>
      <c r="O22" s="59">
        <v>0.35499999999999998</v>
      </c>
      <c r="P22" s="54">
        <f t="shared" si="0"/>
        <v>8.9</v>
      </c>
      <c r="Q22" s="54">
        <f t="shared" si="1"/>
        <v>8.9</v>
      </c>
      <c r="R22" s="60">
        <v>8</v>
      </c>
      <c r="S22" s="831"/>
    </row>
    <row r="23" spans="1:20">
      <c r="A23" s="785"/>
      <c r="B23" s="807"/>
      <c r="C23" s="828"/>
      <c r="D23" s="57" t="s">
        <v>31</v>
      </c>
      <c r="E23" s="56" t="s">
        <v>35</v>
      </c>
      <c r="F23" s="47" t="s">
        <v>40</v>
      </c>
      <c r="G23" s="56" t="s">
        <v>52</v>
      </c>
      <c r="H23" s="49" t="s">
        <v>32</v>
      </c>
      <c r="I23" s="49" t="s">
        <v>31</v>
      </c>
      <c r="J23" s="49" t="s">
        <v>36</v>
      </c>
      <c r="K23" s="48" t="s">
        <v>50</v>
      </c>
      <c r="L23" s="47" t="s">
        <v>56</v>
      </c>
      <c r="M23" s="58">
        <v>3</v>
      </c>
      <c r="N23" s="59">
        <v>3</v>
      </c>
      <c r="O23" s="59">
        <v>0.74199999999999999</v>
      </c>
      <c r="P23" s="54">
        <f t="shared" si="0"/>
        <v>24.7</v>
      </c>
      <c r="Q23" s="54">
        <f t="shared" si="1"/>
        <v>24.7</v>
      </c>
      <c r="R23" s="60">
        <v>14</v>
      </c>
      <c r="S23" s="831"/>
    </row>
    <row r="24" spans="1:20">
      <c r="A24" s="785"/>
      <c r="B24" s="807"/>
      <c r="C24" s="828"/>
      <c r="D24" s="57" t="s">
        <v>31</v>
      </c>
      <c r="E24" s="56" t="s">
        <v>35</v>
      </c>
      <c r="F24" s="47" t="s">
        <v>40</v>
      </c>
      <c r="G24" s="56" t="s">
        <v>52</v>
      </c>
      <c r="H24" s="49" t="s">
        <v>32</v>
      </c>
      <c r="I24" s="49" t="s">
        <v>31</v>
      </c>
      <c r="J24" s="49" t="s">
        <v>36</v>
      </c>
      <c r="K24" s="48" t="s">
        <v>50</v>
      </c>
      <c r="L24" s="47" t="s">
        <v>57</v>
      </c>
      <c r="M24" s="52">
        <v>0</v>
      </c>
      <c r="N24" s="53">
        <v>0</v>
      </c>
      <c r="O24" s="53">
        <v>0</v>
      </c>
      <c r="P24" s="54" t="e">
        <f t="shared" si="0"/>
        <v>#DIV/0!</v>
      </c>
      <c r="Q24" s="54" t="e">
        <f t="shared" si="1"/>
        <v>#DIV/0!</v>
      </c>
      <c r="R24" s="54"/>
      <c r="S24" s="831"/>
    </row>
    <row r="25" spans="1:20" ht="15.75" thickBot="1">
      <c r="A25" s="785"/>
      <c r="B25" s="807"/>
      <c r="C25" s="828"/>
      <c r="D25" s="57" t="s">
        <v>31</v>
      </c>
      <c r="E25" s="56" t="s">
        <v>35</v>
      </c>
      <c r="F25" s="56" t="s">
        <v>48</v>
      </c>
      <c r="G25" s="56" t="s">
        <v>52</v>
      </c>
      <c r="H25" s="49" t="s">
        <v>32</v>
      </c>
      <c r="I25" s="49" t="s">
        <v>31</v>
      </c>
      <c r="J25" s="49" t="s">
        <v>36</v>
      </c>
      <c r="K25" s="48" t="s">
        <v>58</v>
      </c>
      <c r="L25" s="47" t="s">
        <v>54</v>
      </c>
      <c r="M25" s="52">
        <v>0</v>
      </c>
      <c r="N25" s="53">
        <v>12</v>
      </c>
      <c r="O25" s="53">
        <v>6</v>
      </c>
      <c r="P25" s="54" t="e">
        <f t="shared" si="0"/>
        <v>#DIV/0!</v>
      </c>
      <c r="Q25" s="54">
        <f t="shared" si="1"/>
        <v>50</v>
      </c>
      <c r="R25" s="54">
        <v>45</v>
      </c>
      <c r="S25" s="831"/>
    </row>
    <row r="26" spans="1:20" ht="15.75" thickBot="1">
      <c r="A26" s="785"/>
      <c r="B26" s="807"/>
      <c r="C26" s="828"/>
      <c r="D26" s="57" t="s">
        <v>31</v>
      </c>
      <c r="E26" s="56" t="s">
        <v>35</v>
      </c>
      <c r="F26" s="56"/>
      <c r="G26" s="56"/>
      <c r="H26" s="49" t="s">
        <v>32</v>
      </c>
      <c r="I26" s="49" t="s">
        <v>31</v>
      </c>
      <c r="J26" s="49" t="s">
        <v>36</v>
      </c>
      <c r="K26" s="48"/>
      <c r="L26" s="47"/>
      <c r="M26" s="50">
        <f>M28+M29</f>
        <v>161</v>
      </c>
      <c r="N26" s="50">
        <f>N28+N29</f>
        <v>71</v>
      </c>
      <c r="O26" s="50">
        <f>O28+O29</f>
        <v>56.250999999999998</v>
      </c>
      <c r="P26" s="61">
        <f>ROUND((O26*100/M26),1)</f>
        <v>34.9</v>
      </c>
      <c r="Q26" s="44">
        <f t="shared" si="1"/>
        <v>79.2</v>
      </c>
      <c r="R26" s="62">
        <f>R27+R28+R29</f>
        <v>0</v>
      </c>
      <c r="S26" s="831"/>
    </row>
    <row r="27" spans="1:20" ht="15.75" hidden="1" thickBot="1">
      <c r="A27" s="785"/>
      <c r="B27" s="807"/>
      <c r="C27" s="828"/>
      <c r="D27" s="57" t="s">
        <v>31</v>
      </c>
      <c r="E27" s="56" t="s">
        <v>35</v>
      </c>
      <c r="F27" s="56" t="s">
        <v>59</v>
      </c>
      <c r="G27" s="56"/>
      <c r="H27" s="49" t="s">
        <v>32</v>
      </c>
      <c r="I27" s="63" t="s">
        <v>31</v>
      </c>
      <c r="J27" s="63" t="s">
        <v>36</v>
      </c>
      <c r="K27" s="48" t="s">
        <v>60</v>
      </c>
      <c r="L27" s="47" t="s">
        <v>54</v>
      </c>
      <c r="M27" s="64"/>
      <c r="N27" s="65"/>
      <c r="O27" s="65"/>
      <c r="P27" s="54">
        <v>0</v>
      </c>
      <c r="Q27" s="54">
        <v>0</v>
      </c>
      <c r="R27" s="66"/>
      <c r="S27" s="832"/>
    </row>
    <row r="28" spans="1:20">
      <c r="A28" s="785"/>
      <c r="B28" s="807"/>
      <c r="C28" s="828"/>
      <c r="D28" s="57" t="s">
        <v>31</v>
      </c>
      <c r="E28" s="56" t="s">
        <v>35</v>
      </c>
      <c r="F28" s="56" t="s">
        <v>61</v>
      </c>
      <c r="G28" s="56" t="s">
        <v>41</v>
      </c>
      <c r="H28" s="49" t="s">
        <v>32</v>
      </c>
      <c r="I28" s="63" t="s">
        <v>31</v>
      </c>
      <c r="J28" s="63" t="s">
        <v>36</v>
      </c>
      <c r="K28" s="48" t="s">
        <v>62</v>
      </c>
      <c r="L28" s="47" t="s">
        <v>55</v>
      </c>
      <c r="M28" s="67">
        <v>161</v>
      </c>
      <c r="N28" s="65">
        <v>71</v>
      </c>
      <c r="O28" s="65">
        <v>56.250999999999998</v>
      </c>
      <c r="P28" s="54">
        <f>ROUND((O28*100/M28),1)</f>
        <v>34.9</v>
      </c>
      <c r="Q28" s="54">
        <f t="shared" si="1"/>
        <v>79.2</v>
      </c>
      <c r="R28" s="66"/>
      <c r="S28" s="68"/>
    </row>
    <row r="29" spans="1:20" ht="15.75" customHeight="1" thickBot="1">
      <c r="A29" s="786"/>
      <c r="B29" s="826"/>
      <c r="C29" s="829"/>
      <c r="D29" s="57" t="s">
        <v>31</v>
      </c>
      <c r="E29" s="56" t="s">
        <v>35</v>
      </c>
      <c r="F29" s="56" t="s">
        <v>63</v>
      </c>
      <c r="G29" s="56" t="s">
        <v>41</v>
      </c>
      <c r="H29" s="69" t="s">
        <v>32</v>
      </c>
      <c r="I29" s="69" t="s">
        <v>64</v>
      </c>
      <c r="J29" s="69" t="s">
        <v>65</v>
      </c>
      <c r="K29" s="69" t="s">
        <v>66</v>
      </c>
      <c r="L29" s="70" t="s">
        <v>67</v>
      </c>
      <c r="M29" s="71">
        <v>0</v>
      </c>
      <c r="N29" s="72">
        <v>0</v>
      </c>
      <c r="O29" s="72">
        <v>0</v>
      </c>
      <c r="P29" s="54" t="e">
        <f>ROUND((O29*100/M29),1)</f>
        <v>#DIV/0!</v>
      </c>
      <c r="Q29" s="54" t="e">
        <f t="shared" si="1"/>
        <v>#DIV/0!</v>
      </c>
      <c r="R29" s="73"/>
      <c r="S29" s="833" t="s">
        <v>68</v>
      </c>
      <c r="T29" s="697"/>
    </row>
    <row r="30" spans="1:20" ht="15" customHeight="1" thickBot="1">
      <c r="A30" s="804" t="s">
        <v>37</v>
      </c>
      <c r="B30" s="817" t="s">
        <v>69</v>
      </c>
      <c r="C30" s="819" t="s">
        <v>39</v>
      </c>
      <c r="D30" s="74" t="s">
        <v>31</v>
      </c>
      <c r="E30" s="75" t="s">
        <v>35</v>
      </c>
      <c r="F30" s="75" t="s">
        <v>70</v>
      </c>
      <c r="G30" s="75" t="s">
        <v>41</v>
      </c>
      <c r="H30" s="76" t="s">
        <v>32</v>
      </c>
      <c r="I30" s="76" t="s">
        <v>31</v>
      </c>
      <c r="J30" s="76" t="s">
        <v>36</v>
      </c>
      <c r="K30" s="76" t="s">
        <v>71</v>
      </c>
      <c r="L30" s="75"/>
      <c r="M30" s="77">
        <f>SUM(M31:M38)</f>
        <v>21014</v>
      </c>
      <c r="N30" s="77">
        <f>N31+N32+N33+N34+N35+N36+N37+N38</f>
        <v>23298.938520000003</v>
      </c>
      <c r="O30" s="77">
        <f>SUM(O31:O38)</f>
        <v>12061.571280000002</v>
      </c>
      <c r="P30" s="61">
        <f>ROUND((O30*100/M30),1)</f>
        <v>57.4</v>
      </c>
      <c r="Q30" s="44">
        <f t="shared" si="1"/>
        <v>51.8</v>
      </c>
      <c r="R30" s="78">
        <f>SUM(R31:R38)</f>
        <v>21011</v>
      </c>
      <c r="S30" s="770" t="s">
        <v>72</v>
      </c>
    </row>
    <row r="31" spans="1:20" ht="15" customHeight="1" thickBot="1">
      <c r="A31" s="815"/>
      <c r="B31" s="817"/>
      <c r="C31" s="820"/>
      <c r="D31" s="55" t="s">
        <v>31</v>
      </c>
      <c r="E31" s="56" t="s">
        <v>35</v>
      </c>
      <c r="F31" s="75" t="s">
        <v>70</v>
      </c>
      <c r="G31" s="56" t="s">
        <v>73</v>
      </c>
      <c r="H31" s="49" t="s">
        <v>32</v>
      </c>
      <c r="I31" s="49" t="s">
        <v>31</v>
      </c>
      <c r="J31" s="49" t="s">
        <v>36</v>
      </c>
      <c r="K31" s="48" t="s">
        <v>74</v>
      </c>
      <c r="L31" s="47" t="s">
        <v>75</v>
      </c>
      <c r="M31" s="79">
        <v>17731</v>
      </c>
      <c r="N31" s="79">
        <v>19547.248950000001</v>
      </c>
      <c r="O31" s="79">
        <v>9226.3182400000005</v>
      </c>
      <c r="P31" s="54">
        <f t="shared" ref="P31:P38" si="2">ROUND((O31*100/M31),1)</f>
        <v>52</v>
      </c>
      <c r="Q31" s="54">
        <f t="shared" si="1"/>
        <v>47.2</v>
      </c>
      <c r="R31" s="80">
        <v>16297</v>
      </c>
      <c r="S31" s="771"/>
    </row>
    <row r="32" spans="1:20" ht="15.75" thickBot="1">
      <c r="A32" s="815"/>
      <c r="B32" s="817"/>
      <c r="C32" s="820"/>
      <c r="D32" s="55" t="s">
        <v>31</v>
      </c>
      <c r="E32" s="56" t="s">
        <v>35</v>
      </c>
      <c r="F32" s="75" t="s">
        <v>70</v>
      </c>
      <c r="G32" s="56" t="s">
        <v>76</v>
      </c>
      <c r="H32" s="49" t="s">
        <v>32</v>
      </c>
      <c r="I32" s="49" t="s">
        <v>31</v>
      </c>
      <c r="J32" s="49" t="s">
        <v>36</v>
      </c>
      <c r="K32" s="48" t="s">
        <v>77</v>
      </c>
      <c r="L32" s="47" t="s">
        <v>75</v>
      </c>
      <c r="M32" s="79">
        <v>1398</v>
      </c>
      <c r="N32" s="79">
        <v>1474.38951</v>
      </c>
      <c r="O32" s="79">
        <v>990.44502999999997</v>
      </c>
      <c r="P32" s="54">
        <f t="shared" si="2"/>
        <v>70.8</v>
      </c>
      <c r="Q32" s="54">
        <f t="shared" si="1"/>
        <v>67.2</v>
      </c>
      <c r="R32" s="80">
        <v>1432</v>
      </c>
      <c r="S32" s="771"/>
    </row>
    <row r="33" spans="1:22" ht="15.75" thickBot="1">
      <c r="A33" s="815"/>
      <c r="B33" s="817"/>
      <c r="C33" s="820"/>
      <c r="D33" s="55" t="s">
        <v>31</v>
      </c>
      <c r="E33" s="56" t="s">
        <v>35</v>
      </c>
      <c r="F33" s="75" t="s">
        <v>70</v>
      </c>
      <c r="G33" s="56" t="s">
        <v>78</v>
      </c>
      <c r="H33" s="49" t="s">
        <v>32</v>
      </c>
      <c r="I33" s="49" t="s">
        <v>31</v>
      </c>
      <c r="J33" s="49" t="s">
        <v>36</v>
      </c>
      <c r="K33" s="48" t="s">
        <v>79</v>
      </c>
      <c r="L33" s="47" t="s">
        <v>75</v>
      </c>
      <c r="M33" s="79">
        <v>0</v>
      </c>
      <c r="N33" s="79">
        <v>0</v>
      </c>
      <c r="O33" s="79">
        <v>0</v>
      </c>
      <c r="P33" s="54" t="e">
        <f t="shared" si="2"/>
        <v>#DIV/0!</v>
      </c>
      <c r="Q33" s="54" t="e">
        <f t="shared" si="1"/>
        <v>#DIV/0!</v>
      </c>
      <c r="R33" s="80">
        <v>24</v>
      </c>
      <c r="S33" s="771"/>
    </row>
    <row r="34" spans="1:22" ht="15.75" thickBot="1">
      <c r="A34" s="815"/>
      <c r="B34" s="817"/>
      <c r="C34" s="820"/>
      <c r="D34" s="57" t="s">
        <v>31</v>
      </c>
      <c r="E34" s="56" t="s">
        <v>35</v>
      </c>
      <c r="F34" s="75" t="s">
        <v>70</v>
      </c>
      <c r="G34" s="56" t="s">
        <v>80</v>
      </c>
      <c r="H34" s="49" t="s">
        <v>32</v>
      </c>
      <c r="I34" s="49" t="s">
        <v>31</v>
      </c>
      <c r="J34" s="49" t="s">
        <v>36</v>
      </c>
      <c r="K34" s="49" t="s">
        <v>81</v>
      </c>
      <c r="L34" s="56" t="s">
        <v>75</v>
      </c>
      <c r="M34" s="65">
        <v>0</v>
      </c>
      <c r="N34" s="65">
        <v>0</v>
      </c>
      <c r="O34" s="65">
        <v>0</v>
      </c>
      <c r="P34" s="54" t="e">
        <f t="shared" si="2"/>
        <v>#DIV/0!</v>
      </c>
      <c r="Q34" s="54" t="e">
        <f t="shared" si="1"/>
        <v>#DIV/0!</v>
      </c>
      <c r="R34" s="64">
        <v>18</v>
      </c>
      <c r="S34" s="771"/>
    </row>
    <row r="35" spans="1:22" ht="15.75" thickBot="1">
      <c r="A35" s="815"/>
      <c r="B35" s="817"/>
      <c r="C35" s="820"/>
      <c r="D35" s="57" t="s">
        <v>31</v>
      </c>
      <c r="E35" s="56" t="s">
        <v>35</v>
      </c>
      <c r="F35" s="75" t="s">
        <v>70</v>
      </c>
      <c r="G35" s="56" t="s">
        <v>80</v>
      </c>
      <c r="H35" s="49" t="s">
        <v>32</v>
      </c>
      <c r="I35" s="49" t="s">
        <v>31</v>
      </c>
      <c r="J35" s="49" t="s">
        <v>36</v>
      </c>
      <c r="K35" s="49" t="s">
        <v>81</v>
      </c>
      <c r="L35" s="56" t="s">
        <v>82</v>
      </c>
      <c r="M35" s="79">
        <v>0</v>
      </c>
      <c r="N35" s="79">
        <v>0</v>
      </c>
      <c r="O35" s="79">
        <v>0</v>
      </c>
      <c r="P35" s="54" t="e">
        <f t="shared" si="2"/>
        <v>#DIV/0!</v>
      </c>
      <c r="Q35" s="54" t="e">
        <f t="shared" si="1"/>
        <v>#DIV/0!</v>
      </c>
      <c r="R35" s="80"/>
      <c r="S35" s="771"/>
    </row>
    <row r="36" spans="1:22" ht="15.75" thickBot="1">
      <c r="A36" s="815"/>
      <c r="B36" s="817"/>
      <c r="C36" s="820"/>
      <c r="D36" s="57" t="s">
        <v>31</v>
      </c>
      <c r="E36" s="56" t="s">
        <v>35</v>
      </c>
      <c r="F36" s="75" t="s">
        <v>70</v>
      </c>
      <c r="G36" s="56" t="s">
        <v>83</v>
      </c>
      <c r="H36" s="56" t="s">
        <v>32</v>
      </c>
      <c r="I36" s="56" t="s">
        <v>31</v>
      </c>
      <c r="J36" s="56" t="s">
        <v>36</v>
      </c>
      <c r="K36" s="48" t="s">
        <v>84</v>
      </c>
      <c r="L36" s="47" t="s">
        <v>75</v>
      </c>
      <c r="M36" s="79">
        <v>1865</v>
      </c>
      <c r="N36" s="79">
        <v>2245.30006</v>
      </c>
      <c r="O36" s="79">
        <v>1837.80801</v>
      </c>
      <c r="P36" s="54">
        <f t="shared" si="2"/>
        <v>98.5</v>
      </c>
      <c r="Q36" s="54">
        <f t="shared" si="1"/>
        <v>81.900000000000006</v>
      </c>
      <c r="R36" s="80">
        <f>3210</f>
        <v>3210</v>
      </c>
      <c r="S36" s="771"/>
    </row>
    <row r="37" spans="1:22" ht="15.75" thickBot="1">
      <c r="A37" s="815"/>
      <c r="B37" s="817"/>
      <c r="C37" s="820"/>
      <c r="D37" s="57" t="s">
        <v>31</v>
      </c>
      <c r="E37" s="56" t="s">
        <v>35</v>
      </c>
      <c r="F37" s="75" t="s">
        <v>70</v>
      </c>
      <c r="G37" s="56" t="s">
        <v>83</v>
      </c>
      <c r="H37" s="56" t="s">
        <v>32</v>
      </c>
      <c r="I37" s="56" t="s">
        <v>31</v>
      </c>
      <c r="J37" s="56" t="s">
        <v>36</v>
      </c>
      <c r="K37" s="48" t="s">
        <v>84</v>
      </c>
      <c r="L37" s="47" t="s">
        <v>82</v>
      </c>
      <c r="M37" s="65">
        <v>0</v>
      </c>
      <c r="N37" s="65">
        <v>0</v>
      </c>
      <c r="O37" s="65">
        <v>0</v>
      </c>
      <c r="P37" s="54" t="e">
        <f t="shared" si="2"/>
        <v>#DIV/0!</v>
      </c>
      <c r="Q37" s="54" t="e">
        <f t="shared" si="1"/>
        <v>#DIV/0!</v>
      </c>
      <c r="R37" s="81"/>
      <c r="S37" s="771"/>
    </row>
    <row r="38" spans="1:22" ht="15.75" thickBot="1">
      <c r="A38" s="816"/>
      <c r="B38" s="818"/>
      <c r="C38" s="821"/>
      <c r="D38" s="57" t="s">
        <v>31</v>
      </c>
      <c r="E38" s="56" t="s">
        <v>35</v>
      </c>
      <c r="F38" s="75" t="s">
        <v>70</v>
      </c>
      <c r="G38" s="56" t="s">
        <v>85</v>
      </c>
      <c r="H38" s="56" t="s">
        <v>32</v>
      </c>
      <c r="I38" s="56" t="s">
        <v>31</v>
      </c>
      <c r="J38" s="56" t="s">
        <v>36</v>
      </c>
      <c r="K38" s="48" t="s">
        <v>86</v>
      </c>
      <c r="L38" s="47" t="s">
        <v>75</v>
      </c>
      <c r="M38" s="82">
        <v>20</v>
      </c>
      <c r="N38" s="82">
        <v>32</v>
      </c>
      <c r="O38" s="82">
        <v>7</v>
      </c>
      <c r="P38" s="54">
        <f t="shared" si="2"/>
        <v>35</v>
      </c>
      <c r="Q38" s="54">
        <f t="shared" si="1"/>
        <v>21.9</v>
      </c>
      <c r="R38" s="81">
        <v>30</v>
      </c>
      <c r="S38" s="779"/>
    </row>
    <row r="39" spans="1:22" ht="15" customHeight="1" thickBot="1">
      <c r="A39" s="804" t="s">
        <v>37</v>
      </c>
      <c r="B39" s="822" t="s">
        <v>87</v>
      </c>
      <c r="C39" s="819" t="s">
        <v>39</v>
      </c>
      <c r="D39" s="75" t="s">
        <v>31</v>
      </c>
      <c r="E39" s="75" t="s">
        <v>35</v>
      </c>
      <c r="F39" s="75" t="s">
        <v>88</v>
      </c>
      <c r="G39" s="75" t="s">
        <v>41</v>
      </c>
      <c r="H39" s="75" t="s">
        <v>32</v>
      </c>
      <c r="I39" s="75" t="s">
        <v>31</v>
      </c>
      <c r="J39" s="75" t="s">
        <v>36</v>
      </c>
      <c r="K39" s="76" t="s">
        <v>89</v>
      </c>
      <c r="L39" s="75"/>
      <c r="M39" s="77">
        <f>SUM(M40:M45)</f>
        <v>2542</v>
      </c>
      <c r="N39" s="83">
        <f>SUM(N40:N45)</f>
        <v>391.97685999999999</v>
      </c>
      <c r="O39" s="83">
        <f>SUM(O40:O45)</f>
        <v>391.97685999999999</v>
      </c>
      <c r="P39" s="61">
        <f>ROUND((O39*100/M39),1)</f>
        <v>15.4</v>
      </c>
      <c r="Q39" s="44">
        <f t="shared" si="1"/>
        <v>100</v>
      </c>
      <c r="R39" s="78">
        <f>SUM(R40:R45)</f>
        <v>3958</v>
      </c>
      <c r="S39" s="770" t="s">
        <v>90</v>
      </c>
    </row>
    <row r="40" spans="1:22">
      <c r="A40" s="815"/>
      <c r="B40" s="817"/>
      <c r="C40" s="820"/>
      <c r="D40" s="56" t="s">
        <v>31</v>
      </c>
      <c r="E40" s="56" t="s">
        <v>35</v>
      </c>
      <c r="F40" s="56" t="s">
        <v>88</v>
      </c>
      <c r="G40" s="56" t="s">
        <v>73</v>
      </c>
      <c r="H40" s="56" t="s">
        <v>32</v>
      </c>
      <c r="I40" s="56" t="s">
        <v>31</v>
      </c>
      <c r="J40" s="56" t="s">
        <v>36</v>
      </c>
      <c r="K40" s="48" t="s">
        <v>91</v>
      </c>
      <c r="L40" s="47" t="s">
        <v>92</v>
      </c>
      <c r="M40" s="79">
        <v>2116</v>
      </c>
      <c r="N40" s="53">
        <v>344.66642999999999</v>
      </c>
      <c r="O40" s="53">
        <v>344.66642999999999</v>
      </c>
      <c r="P40" s="54">
        <f t="shared" ref="P40:P55" si="3">ROUND((O40*100/M40),1)</f>
        <v>16.3</v>
      </c>
      <c r="Q40" s="54">
        <f t="shared" si="1"/>
        <v>100</v>
      </c>
      <c r="R40" s="84">
        <v>2872</v>
      </c>
      <c r="S40" s="771"/>
    </row>
    <row r="41" spans="1:22">
      <c r="A41" s="815"/>
      <c r="B41" s="817"/>
      <c r="C41" s="820"/>
      <c r="D41" s="56" t="s">
        <v>31</v>
      </c>
      <c r="E41" s="56" t="s">
        <v>35</v>
      </c>
      <c r="F41" s="56" t="s">
        <v>88</v>
      </c>
      <c r="G41" s="56" t="s">
        <v>76</v>
      </c>
      <c r="H41" s="56" t="s">
        <v>32</v>
      </c>
      <c r="I41" s="56" t="s">
        <v>31</v>
      </c>
      <c r="J41" s="56" t="s">
        <v>36</v>
      </c>
      <c r="K41" s="48" t="s">
        <v>93</v>
      </c>
      <c r="L41" s="47" t="s">
        <v>92</v>
      </c>
      <c r="M41" s="79">
        <v>88</v>
      </c>
      <c r="N41" s="79">
        <v>11.61049</v>
      </c>
      <c r="O41" s="79">
        <v>11.61049</v>
      </c>
      <c r="P41" s="54">
        <f t="shared" si="3"/>
        <v>13.2</v>
      </c>
      <c r="Q41" s="54">
        <f t="shared" si="1"/>
        <v>100</v>
      </c>
      <c r="R41" s="84">
        <v>106</v>
      </c>
      <c r="S41" s="771"/>
    </row>
    <row r="42" spans="1:22">
      <c r="A42" s="815"/>
      <c r="B42" s="817"/>
      <c r="C42" s="820"/>
      <c r="D42" s="56" t="s">
        <v>31</v>
      </c>
      <c r="E42" s="56" t="s">
        <v>35</v>
      </c>
      <c r="F42" s="56" t="s">
        <v>88</v>
      </c>
      <c r="G42" s="56" t="s">
        <v>80</v>
      </c>
      <c r="H42" s="56" t="s">
        <v>32</v>
      </c>
      <c r="I42" s="56" t="s">
        <v>31</v>
      </c>
      <c r="J42" s="56" t="s">
        <v>36</v>
      </c>
      <c r="K42" s="48" t="s">
        <v>94</v>
      </c>
      <c r="L42" s="47" t="s">
        <v>92</v>
      </c>
      <c r="M42" s="79">
        <v>0</v>
      </c>
      <c r="N42" s="79">
        <v>0</v>
      </c>
      <c r="O42" s="65">
        <v>0</v>
      </c>
      <c r="P42" s="54" t="e">
        <f t="shared" si="3"/>
        <v>#DIV/0!</v>
      </c>
      <c r="Q42" s="54" t="e">
        <f t="shared" si="1"/>
        <v>#DIV/0!</v>
      </c>
      <c r="R42" s="84">
        <v>6</v>
      </c>
      <c r="S42" s="771"/>
    </row>
    <row r="43" spans="1:22">
      <c r="A43" s="815"/>
      <c r="B43" s="817"/>
      <c r="C43" s="820"/>
      <c r="D43" s="57" t="s">
        <v>31</v>
      </c>
      <c r="E43" s="56" t="s">
        <v>35</v>
      </c>
      <c r="F43" s="56" t="s">
        <v>88</v>
      </c>
      <c r="G43" s="56" t="s">
        <v>83</v>
      </c>
      <c r="H43" s="56" t="s">
        <v>32</v>
      </c>
      <c r="I43" s="56" t="s">
        <v>31</v>
      </c>
      <c r="J43" s="56" t="s">
        <v>36</v>
      </c>
      <c r="K43" s="49" t="s">
        <v>95</v>
      </c>
      <c r="L43" s="56" t="s">
        <v>92</v>
      </c>
      <c r="M43" s="65">
        <v>326</v>
      </c>
      <c r="N43" s="65">
        <v>35.699939999999998</v>
      </c>
      <c r="O43" s="65">
        <v>35.699939999999998</v>
      </c>
      <c r="P43" s="54">
        <f t="shared" si="3"/>
        <v>11</v>
      </c>
      <c r="Q43" s="54">
        <f t="shared" si="1"/>
        <v>100</v>
      </c>
      <c r="R43" s="66">
        <f>974-R45</f>
        <v>954</v>
      </c>
      <c r="S43" s="771"/>
    </row>
    <row r="44" spans="1:22" hidden="1">
      <c r="A44" s="815"/>
      <c r="B44" s="817"/>
      <c r="C44" s="820"/>
      <c r="D44" s="57" t="s">
        <v>31</v>
      </c>
      <c r="E44" s="56" t="s">
        <v>35</v>
      </c>
      <c r="F44" s="56" t="s">
        <v>88</v>
      </c>
      <c r="G44" s="56"/>
      <c r="H44" s="56" t="s">
        <v>32</v>
      </c>
      <c r="I44" s="56" t="s">
        <v>31</v>
      </c>
      <c r="J44" s="56" t="s">
        <v>36</v>
      </c>
      <c r="K44" s="49" t="s">
        <v>96</v>
      </c>
      <c r="L44" s="56" t="s">
        <v>82</v>
      </c>
      <c r="M44" s="65"/>
      <c r="N44" s="65"/>
      <c r="O44" s="65"/>
      <c r="P44" s="54">
        <v>0</v>
      </c>
      <c r="Q44" s="54" t="e">
        <f t="shared" si="1"/>
        <v>#DIV/0!</v>
      </c>
      <c r="R44" s="85"/>
      <c r="S44" s="771"/>
    </row>
    <row r="45" spans="1:22" ht="15.75" thickBot="1">
      <c r="A45" s="816"/>
      <c r="B45" s="818"/>
      <c r="C45" s="821"/>
      <c r="D45" s="57" t="s">
        <v>31</v>
      </c>
      <c r="E45" s="56" t="s">
        <v>35</v>
      </c>
      <c r="F45" s="56" t="s">
        <v>88</v>
      </c>
      <c r="G45" s="56" t="s">
        <v>85</v>
      </c>
      <c r="H45" s="56" t="s">
        <v>32</v>
      </c>
      <c r="I45" s="56" t="s">
        <v>31</v>
      </c>
      <c r="J45" s="56" t="s">
        <v>36</v>
      </c>
      <c r="K45" s="49" t="s">
        <v>97</v>
      </c>
      <c r="L45" s="86" t="s">
        <v>92</v>
      </c>
      <c r="M45" s="82">
        <v>12</v>
      </c>
      <c r="N45" s="82">
        <v>0</v>
      </c>
      <c r="O45" s="65">
        <v>0</v>
      </c>
      <c r="P45" s="54">
        <f t="shared" si="3"/>
        <v>0</v>
      </c>
      <c r="Q45" s="54">
        <v>0</v>
      </c>
      <c r="R45" s="85">
        <v>20</v>
      </c>
      <c r="S45" s="779"/>
    </row>
    <row r="46" spans="1:22" ht="102.75" thickBot="1">
      <c r="A46" s="87" t="s">
        <v>33</v>
      </c>
      <c r="B46" s="87" t="s">
        <v>34</v>
      </c>
      <c r="C46" s="88" t="s">
        <v>30</v>
      </c>
      <c r="D46" s="89" t="s">
        <v>31</v>
      </c>
      <c r="E46" s="90" t="s">
        <v>59</v>
      </c>
      <c r="F46" s="91"/>
      <c r="G46" s="92"/>
      <c r="H46" s="93" t="s">
        <v>32</v>
      </c>
      <c r="I46" s="94"/>
      <c r="J46" s="90"/>
      <c r="K46" s="91"/>
      <c r="L46" s="93"/>
      <c r="M46" s="95">
        <f>M47</f>
        <v>90512</v>
      </c>
      <c r="N46" s="95">
        <f>N47</f>
        <v>94083.233500000002</v>
      </c>
      <c r="O46" s="95">
        <f>O47</f>
        <v>52881.56468000001</v>
      </c>
      <c r="P46" s="61">
        <f t="shared" si="3"/>
        <v>58.4</v>
      </c>
      <c r="Q46" s="44">
        <f t="shared" si="1"/>
        <v>56.2</v>
      </c>
      <c r="R46" s="95">
        <f>R47+R96+R146</f>
        <v>162016.40000000002</v>
      </c>
      <c r="S46" s="96"/>
    </row>
    <row r="47" spans="1:22" s="106" customFormat="1" ht="20.25" customHeight="1" thickBot="1">
      <c r="A47" s="746" t="s">
        <v>6</v>
      </c>
      <c r="B47" s="746" t="s">
        <v>98</v>
      </c>
      <c r="C47" s="746" t="s">
        <v>99</v>
      </c>
      <c r="D47" s="97" t="s">
        <v>31</v>
      </c>
      <c r="E47" s="98" t="s">
        <v>59</v>
      </c>
      <c r="F47" s="99"/>
      <c r="G47" s="99"/>
      <c r="H47" s="100" t="s">
        <v>32</v>
      </c>
      <c r="I47" s="100"/>
      <c r="J47" s="100"/>
      <c r="K47" s="101"/>
      <c r="L47" s="102"/>
      <c r="M47" s="103">
        <f>M49+M60+M63+M66+M69+M79+M82+M91</f>
        <v>90512</v>
      </c>
      <c r="N47" s="103">
        <f>N49+N60+N63+N66+N69+N79+N82+N91</f>
        <v>94083.233500000002</v>
      </c>
      <c r="O47" s="103">
        <f>O49+O60+O63+O66+O69+O79+O82+O91</f>
        <v>52881.56468000001</v>
      </c>
      <c r="P47" s="61">
        <f t="shared" si="3"/>
        <v>58.4</v>
      </c>
      <c r="Q47" s="44">
        <f t="shared" si="1"/>
        <v>56.2</v>
      </c>
      <c r="R47" s="104">
        <f>R48+R94</f>
        <v>68790.400000000009</v>
      </c>
      <c r="S47" s="105"/>
      <c r="T47" s="4"/>
      <c r="U47" s="4"/>
      <c r="V47" s="4"/>
    </row>
    <row r="48" spans="1:22" s="106" customFormat="1" ht="17.25" customHeight="1" thickBot="1">
      <c r="A48" s="748"/>
      <c r="B48" s="812"/>
      <c r="C48" s="812"/>
      <c r="D48" s="97" t="s">
        <v>31</v>
      </c>
      <c r="E48" s="98" t="s">
        <v>59</v>
      </c>
      <c r="F48" s="99" t="s">
        <v>100</v>
      </c>
      <c r="G48" s="99" t="s">
        <v>101</v>
      </c>
      <c r="H48" s="100" t="s">
        <v>32</v>
      </c>
      <c r="I48" s="100" t="s">
        <v>31</v>
      </c>
      <c r="J48" s="100" t="s">
        <v>100</v>
      </c>
      <c r="K48" s="101" t="s">
        <v>102</v>
      </c>
      <c r="L48" s="102"/>
      <c r="M48" s="103">
        <f>M47</f>
        <v>90512</v>
      </c>
      <c r="N48" s="103">
        <f>N47</f>
        <v>94083.233500000002</v>
      </c>
      <c r="O48" s="103">
        <f>O47</f>
        <v>52881.56468000001</v>
      </c>
      <c r="P48" s="61">
        <f t="shared" si="3"/>
        <v>58.4</v>
      </c>
      <c r="Q48" s="44">
        <f t="shared" si="1"/>
        <v>56.2</v>
      </c>
      <c r="R48" s="104">
        <f>R49+R57+R60+R63+R66+R69+R74+R79+R82+R91</f>
        <v>68790.400000000009</v>
      </c>
      <c r="S48" s="105"/>
      <c r="T48" s="4"/>
      <c r="U48" s="4"/>
      <c r="V48" s="4"/>
    </row>
    <row r="49" spans="1:19" ht="15.75" customHeight="1" thickBot="1">
      <c r="A49" s="800" t="s">
        <v>103</v>
      </c>
      <c r="B49" s="813" t="s">
        <v>104</v>
      </c>
      <c r="C49" s="813" t="s">
        <v>99</v>
      </c>
      <c r="D49" s="41" t="s">
        <v>31</v>
      </c>
      <c r="E49" s="37" t="s">
        <v>59</v>
      </c>
      <c r="F49" s="37" t="s">
        <v>100</v>
      </c>
      <c r="G49" s="37" t="s">
        <v>101</v>
      </c>
      <c r="H49" s="107" t="s">
        <v>32</v>
      </c>
      <c r="I49" s="107" t="s">
        <v>31</v>
      </c>
      <c r="J49" s="107" t="s">
        <v>100</v>
      </c>
      <c r="K49" s="108"/>
      <c r="L49" s="107"/>
      <c r="M49" s="109">
        <f>M50+M51+M54+M55</f>
        <v>45344</v>
      </c>
      <c r="N49" s="109">
        <f>N50+N51+N54+N55</f>
        <v>45344</v>
      </c>
      <c r="O49" s="109">
        <f>O50+O51+O54+O55</f>
        <v>22569.976589999998</v>
      </c>
      <c r="P49" s="51">
        <f t="shared" si="3"/>
        <v>49.8</v>
      </c>
      <c r="Q49" s="51">
        <f t="shared" si="1"/>
        <v>49.8</v>
      </c>
      <c r="R49" s="110">
        <f>R50+R51+R52+R53+R54+R55+R56</f>
        <v>30899</v>
      </c>
      <c r="S49" s="6"/>
    </row>
    <row r="50" spans="1:19" ht="15" customHeight="1" thickBot="1">
      <c r="A50" s="781"/>
      <c r="B50" s="814"/>
      <c r="C50" s="759"/>
      <c r="D50" s="111" t="s">
        <v>31</v>
      </c>
      <c r="E50" s="47" t="s">
        <v>59</v>
      </c>
      <c r="F50" s="37" t="s">
        <v>100</v>
      </c>
      <c r="G50" s="47" t="s">
        <v>105</v>
      </c>
      <c r="H50" s="112" t="s">
        <v>32</v>
      </c>
      <c r="I50" s="112" t="s">
        <v>31</v>
      </c>
      <c r="J50" s="112" t="s">
        <v>100</v>
      </c>
      <c r="K50" s="113" t="s">
        <v>106</v>
      </c>
      <c r="L50" s="112" t="s">
        <v>75</v>
      </c>
      <c r="M50" s="114">
        <v>22924</v>
      </c>
      <c r="N50" s="114">
        <v>22924</v>
      </c>
      <c r="O50" s="114">
        <v>11567.26406</v>
      </c>
      <c r="P50" s="54">
        <f t="shared" si="3"/>
        <v>50.5</v>
      </c>
      <c r="Q50" s="54">
        <f t="shared" si="1"/>
        <v>50.5</v>
      </c>
      <c r="R50" s="115">
        <v>23792</v>
      </c>
      <c r="S50" s="790" t="s">
        <v>107</v>
      </c>
    </row>
    <row r="51" spans="1:19" ht="15.75" thickBot="1">
      <c r="A51" s="781"/>
      <c r="B51" s="814"/>
      <c r="C51" s="759"/>
      <c r="D51" s="116" t="s">
        <v>31</v>
      </c>
      <c r="E51" s="56" t="s">
        <v>59</v>
      </c>
      <c r="F51" s="37" t="s">
        <v>100</v>
      </c>
      <c r="G51" s="47" t="s">
        <v>105</v>
      </c>
      <c r="H51" s="117" t="s">
        <v>32</v>
      </c>
      <c r="I51" s="117" t="s">
        <v>31</v>
      </c>
      <c r="J51" s="117" t="s">
        <v>100</v>
      </c>
      <c r="K51" s="113" t="s">
        <v>106</v>
      </c>
      <c r="L51" s="117" t="s">
        <v>92</v>
      </c>
      <c r="M51" s="118">
        <v>3980</v>
      </c>
      <c r="N51" s="118">
        <v>3980</v>
      </c>
      <c r="O51" s="118">
        <v>2004.4376600000001</v>
      </c>
      <c r="P51" s="54">
        <f t="shared" si="3"/>
        <v>50.4</v>
      </c>
      <c r="Q51" s="54">
        <f t="shared" si="1"/>
        <v>50.4</v>
      </c>
      <c r="R51" s="119">
        <v>7107</v>
      </c>
      <c r="S51" s="791"/>
    </row>
    <row r="52" spans="1:19" ht="15" hidden="1" customHeight="1">
      <c r="A52" s="781"/>
      <c r="B52" s="814"/>
      <c r="C52" s="759"/>
      <c r="D52" s="116" t="s">
        <v>31</v>
      </c>
      <c r="E52" s="56" t="s">
        <v>59</v>
      </c>
      <c r="F52" s="37" t="s">
        <v>100</v>
      </c>
      <c r="G52" s="56"/>
      <c r="H52" s="117" t="s">
        <v>32</v>
      </c>
      <c r="I52" s="117" t="s">
        <v>31</v>
      </c>
      <c r="J52" s="117" t="s">
        <v>100</v>
      </c>
      <c r="K52" s="113" t="s">
        <v>108</v>
      </c>
      <c r="L52" s="117" t="s">
        <v>75</v>
      </c>
      <c r="M52" s="120"/>
      <c r="N52" s="120"/>
      <c r="O52" s="120"/>
      <c r="P52" s="54" t="e">
        <f t="shared" si="3"/>
        <v>#DIV/0!</v>
      </c>
      <c r="Q52" s="54" t="e">
        <f>ROUND((O52*100/N52),1)</f>
        <v>#DIV/0!</v>
      </c>
      <c r="R52" s="121"/>
      <c r="S52" s="791" t="s">
        <v>109</v>
      </c>
    </row>
    <row r="53" spans="1:19" ht="15" hidden="1" customHeight="1">
      <c r="A53" s="781"/>
      <c r="B53" s="814"/>
      <c r="C53" s="759"/>
      <c r="D53" s="116" t="s">
        <v>31</v>
      </c>
      <c r="E53" s="56" t="s">
        <v>59</v>
      </c>
      <c r="F53" s="37" t="s">
        <v>100</v>
      </c>
      <c r="G53" s="56"/>
      <c r="H53" s="117" t="s">
        <v>32</v>
      </c>
      <c r="I53" s="117" t="s">
        <v>31</v>
      </c>
      <c r="J53" s="117" t="s">
        <v>100</v>
      </c>
      <c r="K53" s="113" t="s">
        <v>108</v>
      </c>
      <c r="L53" s="117" t="s">
        <v>92</v>
      </c>
      <c r="M53" s="120"/>
      <c r="N53" s="120"/>
      <c r="O53" s="120"/>
      <c r="P53" s="54" t="e">
        <f t="shared" si="3"/>
        <v>#DIV/0!</v>
      </c>
      <c r="Q53" s="54" t="e">
        <f>ROUND((O53*100/N53),1)</f>
        <v>#DIV/0!</v>
      </c>
      <c r="R53" s="120"/>
      <c r="S53" s="791"/>
    </row>
    <row r="54" spans="1:19" ht="15" customHeight="1" thickBot="1">
      <c r="A54" s="781"/>
      <c r="B54" s="814"/>
      <c r="C54" s="759"/>
      <c r="D54" s="116" t="s">
        <v>31</v>
      </c>
      <c r="E54" s="56" t="s">
        <v>59</v>
      </c>
      <c r="F54" s="37" t="s">
        <v>100</v>
      </c>
      <c r="G54" s="56" t="s">
        <v>110</v>
      </c>
      <c r="H54" s="117" t="s">
        <v>32</v>
      </c>
      <c r="I54" s="117" t="s">
        <v>31</v>
      </c>
      <c r="J54" s="117" t="s">
        <v>100</v>
      </c>
      <c r="K54" s="113" t="s">
        <v>111</v>
      </c>
      <c r="L54" s="117" t="s">
        <v>82</v>
      </c>
      <c r="M54" s="122">
        <v>15277</v>
      </c>
      <c r="N54" s="123">
        <v>15277</v>
      </c>
      <c r="O54" s="123">
        <v>7504.25677</v>
      </c>
      <c r="P54" s="54">
        <f t="shared" si="3"/>
        <v>49.1</v>
      </c>
      <c r="Q54" s="54">
        <f>ROUND((O54*100/N54),1)</f>
        <v>49.1</v>
      </c>
      <c r="R54" s="121"/>
      <c r="S54" s="792" t="s">
        <v>112</v>
      </c>
    </row>
    <row r="55" spans="1:19" ht="15.75" thickBot="1">
      <c r="A55" s="781"/>
      <c r="B55" s="814"/>
      <c r="C55" s="759"/>
      <c r="D55" s="124" t="s">
        <v>31</v>
      </c>
      <c r="E55" s="56" t="s">
        <v>59</v>
      </c>
      <c r="F55" s="37" t="s">
        <v>100</v>
      </c>
      <c r="G55" s="56" t="s">
        <v>110</v>
      </c>
      <c r="H55" s="117" t="s">
        <v>32</v>
      </c>
      <c r="I55" s="117" t="s">
        <v>31</v>
      </c>
      <c r="J55" s="117" t="s">
        <v>100</v>
      </c>
      <c r="K55" s="113" t="s">
        <v>111</v>
      </c>
      <c r="L55" s="117" t="s">
        <v>113</v>
      </c>
      <c r="M55" s="122">
        <v>3163</v>
      </c>
      <c r="N55" s="123">
        <v>3163</v>
      </c>
      <c r="O55" s="123">
        <v>1494.0181</v>
      </c>
      <c r="P55" s="54">
        <f t="shared" si="3"/>
        <v>47.2</v>
      </c>
      <c r="Q55" s="54">
        <f>ROUND((O55*100/N55),1)</f>
        <v>47.2</v>
      </c>
      <c r="R55" s="121"/>
      <c r="S55" s="793"/>
    </row>
    <row r="56" spans="1:19" ht="36.75" hidden="1" customHeight="1">
      <c r="A56" s="745"/>
      <c r="B56" s="748"/>
      <c r="C56" s="748"/>
      <c r="D56" s="125" t="s">
        <v>31</v>
      </c>
      <c r="E56" s="126" t="s">
        <v>59</v>
      </c>
      <c r="F56" s="37" t="s">
        <v>100</v>
      </c>
      <c r="G56" s="126"/>
      <c r="H56" s="127" t="s">
        <v>32</v>
      </c>
      <c r="I56" s="127" t="s">
        <v>31</v>
      </c>
      <c r="J56" s="128" t="s">
        <v>100</v>
      </c>
      <c r="K56" s="129" t="s">
        <v>114</v>
      </c>
      <c r="L56" s="127" t="s">
        <v>75</v>
      </c>
      <c r="M56" s="130"/>
      <c r="N56" s="130"/>
      <c r="O56" s="131"/>
      <c r="P56" s="132"/>
      <c r="Q56" s="133"/>
      <c r="R56" s="134"/>
      <c r="S56" s="135" t="s">
        <v>115</v>
      </c>
    </row>
    <row r="57" spans="1:19" ht="15.75" hidden="1" customHeight="1">
      <c r="A57" s="780" t="s">
        <v>116</v>
      </c>
      <c r="B57" s="796" t="s">
        <v>117</v>
      </c>
      <c r="C57" s="798" t="s">
        <v>99</v>
      </c>
      <c r="D57" s="136" t="s">
        <v>31</v>
      </c>
      <c r="E57" s="75" t="s">
        <v>59</v>
      </c>
      <c r="F57" s="37" t="s">
        <v>100</v>
      </c>
      <c r="G57" s="75"/>
      <c r="H57" s="137" t="s">
        <v>32</v>
      </c>
      <c r="I57" s="137" t="s">
        <v>31</v>
      </c>
      <c r="J57" s="137" t="s">
        <v>100</v>
      </c>
      <c r="K57" s="113" t="s">
        <v>118</v>
      </c>
      <c r="L57" s="138"/>
      <c r="M57" s="139">
        <f t="shared" ref="M57:R57" si="4">M58+M59</f>
        <v>0</v>
      </c>
      <c r="N57" s="139">
        <f t="shared" si="4"/>
        <v>0</v>
      </c>
      <c r="O57" s="140">
        <f t="shared" si="4"/>
        <v>0</v>
      </c>
      <c r="P57" s="141">
        <f t="shared" si="4"/>
        <v>0</v>
      </c>
      <c r="Q57" s="142">
        <f t="shared" si="4"/>
        <v>0</v>
      </c>
      <c r="R57" s="143">
        <f t="shared" si="4"/>
        <v>0</v>
      </c>
      <c r="S57" s="135"/>
    </row>
    <row r="58" spans="1:19" ht="15" hidden="1" customHeight="1">
      <c r="A58" s="781"/>
      <c r="B58" s="759"/>
      <c r="C58" s="759"/>
      <c r="D58" s="136" t="s">
        <v>31</v>
      </c>
      <c r="E58" s="75" t="s">
        <v>59</v>
      </c>
      <c r="F58" s="37" t="s">
        <v>100</v>
      </c>
      <c r="G58" s="75"/>
      <c r="H58" s="137" t="s">
        <v>32</v>
      </c>
      <c r="I58" s="137" t="s">
        <v>31</v>
      </c>
      <c r="J58" s="137" t="s">
        <v>100</v>
      </c>
      <c r="K58" s="144" t="s">
        <v>118</v>
      </c>
      <c r="L58" s="137" t="s">
        <v>75</v>
      </c>
      <c r="M58" s="145"/>
      <c r="N58" s="145"/>
      <c r="O58" s="145"/>
      <c r="P58" s="54"/>
      <c r="Q58" s="54"/>
      <c r="R58" s="145"/>
      <c r="S58" s="794" t="s">
        <v>119</v>
      </c>
    </row>
    <row r="59" spans="1:19" ht="20.25" hidden="1" customHeight="1">
      <c r="A59" s="745"/>
      <c r="B59" s="748"/>
      <c r="C59" s="748"/>
      <c r="D59" s="146" t="s">
        <v>31</v>
      </c>
      <c r="E59" s="147" t="s">
        <v>59</v>
      </c>
      <c r="F59" s="37" t="s">
        <v>100</v>
      </c>
      <c r="G59" s="147"/>
      <c r="H59" s="148" t="s">
        <v>32</v>
      </c>
      <c r="I59" s="148" t="s">
        <v>31</v>
      </c>
      <c r="J59" s="148" t="s">
        <v>100</v>
      </c>
      <c r="K59" s="149" t="s">
        <v>118</v>
      </c>
      <c r="L59" s="148" t="s">
        <v>92</v>
      </c>
      <c r="M59" s="150"/>
      <c r="N59" s="150"/>
      <c r="O59" s="150"/>
      <c r="P59" s="151"/>
      <c r="Q59" s="151"/>
      <c r="R59" s="150"/>
      <c r="S59" s="795"/>
    </row>
    <row r="60" spans="1:19" ht="20.25" customHeight="1" thickBot="1">
      <c r="A60" s="780" t="s">
        <v>103</v>
      </c>
      <c r="B60" s="760" t="s">
        <v>120</v>
      </c>
      <c r="C60" s="798" t="s">
        <v>99</v>
      </c>
      <c r="D60" s="136" t="s">
        <v>31</v>
      </c>
      <c r="E60" s="75" t="s">
        <v>59</v>
      </c>
      <c r="F60" s="37" t="s">
        <v>100</v>
      </c>
      <c r="G60" s="75" t="s">
        <v>121</v>
      </c>
      <c r="H60" s="137" t="s">
        <v>32</v>
      </c>
      <c r="I60" s="137" t="s">
        <v>31</v>
      </c>
      <c r="J60" s="137" t="s">
        <v>100</v>
      </c>
      <c r="K60" s="152" t="s">
        <v>122</v>
      </c>
      <c r="L60" s="153"/>
      <c r="M60" s="154">
        <f>M61+M62</f>
        <v>28904</v>
      </c>
      <c r="N60" s="154">
        <f>N61+N62</f>
        <v>29564</v>
      </c>
      <c r="O60" s="154">
        <f>O61+O62</f>
        <v>19098.450239999998</v>
      </c>
      <c r="P60" s="61">
        <f t="shared" ref="P60:P73" si="5">ROUND((O60*100/M60),1)</f>
        <v>66.099999999999994</v>
      </c>
      <c r="Q60" s="44">
        <f t="shared" ref="Q60:Q74" si="6">ROUND((O60*100/N60),1)</f>
        <v>64.599999999999994</v>
      </c>
      <c r="R60" s="155">
        <f>R61+R62</f>
        <v>20351.8</v>
      </c>
      <c r="S60" s="156"/>
    </row>
    <row r="61" spans="1:19" ht="26.25" customHeight="1" thickBot="1">
      <c r="A61" s="781"/>
      <c r="B61" s="759"/>
      <c r="C61" s="759"/>
      <c r="D61" s="136" t="s">
        <v>31</v>
      </c>
      <c r="E61" s="75" t="s">
        <v>59</v>
      </c>
      <c r="F61" s="37" t="s">
        <v>100</v>
      </c>
      <c r="G61" s="75" t="s">
        <v>121</v>
      </c>
      <c r="H61" s="137" t="s">
        <v>32</v>
      </c>
      <c r="I61" s="137" t="s">
        <v>31</v>
      </c>
      <c r="J61" s="137" t="s">
        <v>100</v>
      </c>
      <c r="K61" s="152" t="s">
        <v>122</v>
      </c>
      <c r="L61" s="157" t="s">
        <v>75</v>
      </c>
      <c r="M61" s="158">
        <v>23239</v>
      </c>
      <c r="N61" s="158">
        <v>23899</v>
      </c>
      <c r="O61" s="158">
        <v>15849.98559</v>
      </c>
      <c r="P61" s="54">
        <f t="shared" si="5"/>
        <v>68.2</v>
      </c>
      <c r="Q61" s="54">
        <f t="shared" si="6"/>
        <v>66.3</v>
      </c>
      <c r="R61" s="159">
        <v>16859.8</v>
      </c>
      <c r="S61" s="770" t="s">
        <v>123</v>
      </c>
    </row>
    <row r="62" spans="1:19" ht="31.5" customHeight="1" thickBot="1">
      <c r="A62" s="745"/>
      <c r="B62" s="748"/>
      <c r="C62" s="748"/>
      <c r="D62" s="146" t="s">
        <v>31</v>
      </c>
      <c r="E62" s="147" t="s">
        <v>59</v>
      </c>
      <c r="F62" s="37" t="s">
        <v>100</v>
      </c>
      <c r="G62" s="75" t="s">
        <v>121</v>
      </c>
      <c r="H62" s="148" t="s">
        <v>32</v>
      </c>
      <c r="I62" s="148" t="s">
        <v>31</v>
      </c>
      <c r="J62" s="148" t="s">
        <v>100</v>
      </c>
      <c r="K62" s="152" t="s">
        <v>122</v>
      </c>
      <c r="L62" s="160" t="s">
        <v>92</v>
      </c>
      <c r="M62" s="161">
        <v>5665</v>
      </c>
      <c r="N62" s="161">
        <v>5665</v>
      </c>
      <c r="O62" s="161">
        <v>3248.4646499999999</v>
      </c>
      <c r="P62" s="151">
        <f t="shared" si="5"/>
        <v>57.3</v>
      </c>
      <c r="Q62" s="151">
        <f t="shared" si="6"/>
        <v>57.3</v>
      </c>
      <c r="R62" s="162">
        <v>3492</v>
      </c>
      <c r="S62" s="779"/>
    </row>
    <row r="63" spans="1:19" ht="25.5" customHeight="1" thickBot="1">
      <c r="A63" s="780" t="s">
        <v>103</v>
      </c>
      <c r="B63" s="760" t="s">
        <v>124</v>
      </c>
      <c r="C63" s="763" t="s">
        <v>99</v>
      </c>
      <c r="D63" s="136" t="s">
        <v>31</v>
      </c>
      <c r="E63" s="75" t="s">
        <v>59</v>
      </c>
      <c r="F63" s="37" t="s">
        <v>100</v>
      </c>
      <c r="G63" s="75" t="s">
        <v>125</v>
      </c>
      <c r="H63" s="137" t="s">
        <v>32</v>
      </c>
      <c r="I63" s="137" t="s">
        <v>31</v>
      </c>
      <c r="J63" s="137" t="s">
        <v>100</v>
      </c>
      <c r="K63" s="144" t="s">
        <v>126</v>
      </c>
      <c r="L63" s="138"/>
      <c r="M63" s="163">
        <f>M64+M65</f>
        <v>1778</v>
      </c>
      <c r="N63" s="163">
        <f>N64+N65</f>
        <v>1778</v>
      </c>
      <c r="O63" s="163">
        <f>O64+O65</f>
        <v>592.98199999999997</v>
      </c>
      <c r="P63" s="61">
        <f t="shared" si="5"/>
        <v>33.4</v>
      </c>
      <c r="Q63" s="44">
        <f t="shared" si="6"/>
        <v>33.4</v>
      </c>
      <c r="R63" s="143">
        <f>R64+R65</f>
        <v>1353</v>
      </c>
      <c r="S63" s="164"/>
    </row>
    <row r="64" spans="1:19" ht="27" customHeight="1" thickBot="1">
      <c r="A64" s="781"/>
      <c r="B64" s="759"/>
      <c r="C64" s="774"/>
      <c r="D64" s="136" t="s">
        <v>31</v>
      </c>
      <c r="E64" s="75" t="s">
        <v>59</v>
      </c>
      <c r="F64" s="37" t="s">
        <v>100</v>
      </c>
      <c r="G64" s="75" t="s">
        <v>125</v>
      </c>
      <c r="H64" s="137" t="s">
        <v>32</v>
      </c>
      <c r="I64" s="137" t="s">
        <v>31</v>
      </c>
      <c r="J64" s="137" t="s">
        <v>100</v>
      </c>
      <c r="K64" s="144" t="s">
        <v>126</v>
      </c>
      <c r="L64" s="137" t="s">
        <v>82</v>
      </c>
      <c r="M64" s="158">
        <v>1449</v>
      </c>
      <c r="N64" s="158">
        <v>1449</v>
      </c>
      <c r="O64" s="158">
        <v>441.37299999999999</v>
      </c>
      <c r="P64" s="54">
        <f t="shared" si="5"/>
        <v>30.5</v>
      </c>
      <c r="Q64" s="54">
        <f t="shared" si="6"/>
        <v>30.5</v>
      </c>
      <c r="R64" s="159">
        <v>1142.5</v>
      </c>
      <c r="S64" s="770" t="s">
        <v>127</v>
      </c>
    </row>
    <row r="65" spans="1:19" ht="23.25" customHeight="1" thickBot="1">
      <c r="A65" s="745"/>
      <c r="B65" s="748"/>
      <c r="C65" s="775"/>
      <c r="D65" s="146" t="s">
        <v>31</v>
      </c>
      <c r="E65" s="147" t="s">
        <v>59</v>
      </c>
      <c r="F65" s="37" t="s">
        <v>100</v>
      </c>
      <c r="G65" s="75" t="s">
        <v>125</v>
      </c>
      <c r="H65" s="148" t="s">
        <v>32</v>
      </c>
      <c r="I65" s="148" t="s">
        <v>31</v>
      </c>
      <c r="J65" s="148" t="s">
        <v>100</v>
      </c>
      <c r="K65" s="144" t="s">
        <v>126</v>
      </c>
      <c r="L65" s="148" t="s">
        <v>113</v>
      </c>
      <c r="M65" s="161">
        <v>329</v>
      </c>
      <c r="N65" s="161">
        <v>329</v>
      </c>
      <c r="O65" s="161">
        <v>151.60900000000001</v>
      </c>
      <c r="P65" s="151">
        <f t="shared" si="5"/>
        <v>46.1</v>
      </c>
      <c r="Q65" s="151">
        <f t="shared" si="6"/>
        <v>46.1</v>
      </c>
      <c r="R65" s="162">
        <v>210.5</v>
      </c>
      <c r="S65" s="779"/>
    </row>
    <row r="66" spans="1:19" ht="22.5" customHeight="1" thickBot="1">
      <c r="A66" s="760" t="s">
        <v>103</v>
      </c>
      <c r="B66" s="760" t="s">
        <v>128</v>
      </c>
      <c r="C66" s="763" t="s">
        <v>99</v>
      </c>
      <c r="D66" s="136" t="s">
        <v>31</v>
      </c>
      <c r="E66" s="75" t="s">
        <v>59</v>
      </c>
      <c r="F66" s="37" t="s">
        <v>100</v>
      </c>
      <c r="G66" s="75" t="s">
        <v>129</v>
      </c>
      <c r="H66" s="137" t="s">
        <v>32</v>
      </c>
      <c r="I66" s="137" t="s">
        <v>31</v>
      </c>
      <c r="J66" s="137" t="s">
        <v>100</v>
      </c>
      <c r="K66" s="144" t="s">
        <v>130</v>
      </c>
      <c r="L66" s="138"/>
      <c r="M66" s="139">
        <f>M67+M68</f>
        <v>1619</v>
      </c>
      <c r="N66" s="139">
        <f>N67+N68</f>
        <v>1588.6</v>
      </c>
      <c r="O66" s="139">
        <f>O67+O68</f>
        <v>522.63671999999997</v>
      </c>
      <c r="P66" s="61">
        <f t="shared" si="5"/>
        <v>32.299999999999997</v>
      </c>
      <c r="Q66" s="44">
        <f t="shared" si="6"/>
        <v>32.9</v>
      </c>
      <c r="R66" s="143">
        <f>R67+R68</f>
        <v>934.55</v>
      </c>
      <c r="S66" s="164"/>
    </row>
    <row r="67" spans="1:19" ht="25.5" customHeight="1" thickBot="1">
      <c r="A67" s="759"/>
      <c r="B67" s="759"/>
      <c r="C67" s="774"/>
      <c r="D67" s="136" t="s">
        <v>31</v>
      </c>
      <c r="E67" s="75" t="s">
        <v>59</v>
      </c>
      <c r="F67" s="37" t="s">
        <v>100</v>
      </c>
      <c r="G67" s="75" t="s">
        <v>129</v>
      </c>
      <c r="H67" s="137" t="s">
        <v>32</v>
      </c>
      <c r="I67" s="137" t="s">
        <v>31</v>
      </c>
      <c r="J67" s="137" t="s">
        <v>100</v>
      </c>
      <c r="K67" s="144" t="s">
        <v>130</v>
      </c>
      <c r="L67" s="137" t="s">
        <v>75</v>
      </c>
      <c r="M67" s="158">
        <v>1319</v>
      </c>
      <c r="N67" s="158">
        <v>1288.5999999999999</v>
      </c>
      <c r="O67" s="158">
        <v>426.02496000000002</v>
      </c>
      <c r="P67" s="54">
        <f t="shared" si="5"/>
        <v>32.299999999999997</v>
      </c>
      <c r="Q67" s="54">
        <f t="shared" si="6"/>
        <v>33.1</v>
      </c>
      <c r="R67" s="159">
        <f>674.25+66.775</f>
        <v>741.02499999999998</v>
      </c>
      <c r="S67" s="782" t="s">
        <v>131</v>
      </c>
    </row>
    <row r="68" spans="1:19" s="170" customFormat="1" ht="28.5" customHeight="1" thickBot="1">
      <c r="A68" s="748"/>
      <c r="B68" s="748"/>
      <c r="C68" s="775"/>
      <c r="D68" s="165" t="s">
        <v>31</v>
      </c>
      <c r="E68" s="166" t="s">
        <v>59</v>
      </c>
      <c r="F68" s="37" t="s">
        <v>100</v>
      </c>
      <c r="G68" s="75" t="s">
        <v>129</v>
      </c>
      <c r="H68" s="167" t="s">
        <v>32</v>
      </c>
      <c r="I68" s="167" t="s">
        <v>31</v>
      </c>
      <c r="J68" s="167" t="s">
        <v>100</v>
      </c>
      <c r="K68" s="144" t="s">
        <v>130</v>
      </c>
      <c r="L68" s="167" t="s">
        <v>92</v>
      </c>
      <c r="M68" s="168">
        <v>300</v>
      </c>
      <c r="N68" s="168">
        <v>300</v>
      </c>
      <c r="O68" s="168">
        <v>96.611760000000004</v>
      </c>
      <c r="P68" s="54">
        <f t="shared" si="5"/>
        <v>32.200000000000003</v>
      </c>
      <c r="Q68" s="54">
        <f t="shared" si="6"/>
        <v>32.200000000000003</v>
      </c>
      <c r="R68" s="169">
        <f>138.75+54.775</f>
        <v>193.52500000000001</v>
      </c>
      <c r="S68" s="783"/>
    </row>
    <row r="69" spans="1:19" s="170" customFormat="1" ht="28.5" customHeight="1" thickBot="1">
      <c r="A69" s="760" t="s">
        <v>103</v>
      </c>
      <c r="B69" s="760" t="s">
        <v>132</v>
      </c>
      <c r="C69" s="798" t="s">
        <v>99</v>
      </c>
      <c r="D69" s="136" t="s">
        <v>31</v>
      </c>
      <c r="E69" s="75" t="s">
        <v>59</v>
      </c>
      <c r="F69" s="37" t="s">
        <v>100</v>
      </c>
      <c r="G69" s="75" t="s">
        <v>133</v>
      </c>
      <c r="H69" s="137" t="s">
        <v>32</v>
      </c>
      <c r="I69" s="137" t="s">
        <v>31</v>
      </c>
      <c r="J69" s="137" t="s">
        <v>100</v>
      </c>
      <c r="K69" s="144" t="s">
        <v>134</v>
      </c>
      <c r="L69" s="107"/>
      <c r="M69" s="109">
        <f>M70+M71+M72+M73</f>
        <v>1684</v>
      </c>
      <c r="N69" s="109">
        <f>N70+N71+N72+N73</f>
        <v>4502.1760999999997</v>
      </c>
      <c r="O69" s="109">
        <f>O70+O71+O72+O73</f>
        <v>3743.7524400000002</v>
      </c>
      <c r="P69" s="51">
        <f t="shared" si="5"/>
        <v>222.3</v>
      </c>
      <c r="Q69" s="51">
        <f t="shared" si="6"/>
        <v>83.2</v>
      </c>
      <c r="R69" s="110">
        <f>R70+R72</f>
        <v>1801</v>
      </c>
      <c r="S69" s="171"/>
    </row>
    <row r="70" spans="1:19" s="170" customFormat="1" ht="18.75" customHeight="1" thickBot="1">
      <c r="A70" s="759"/>
      <c r="B70" s="759"/>
      <c r="C70" s="759"/>
      <c r="D70" s="136" t="s">
        <v>31</v>
      </c>
      <c r="E70" s="75" t="s">
        <v>59</v>
      </c>
      <c r="F70" s="37" t="s">
        <v>100</v>
      </c>
      <c r="G70" s="75" t="s">
        <v>133</v>
      </c>
      <c r="H70" s="137" t="s">
        <v>32</v>
      </c>
      <c r="I70" s="137" t="s">
        <v>31</v>
      </c>
      <c r="J70" s="137" t="s">
        <v>100</v>
      </c>
      <c r="K70" s="144" t="s">
        <v>134</v>
      </c>
      <c r="L70" s="137" t="s">
        <v>75</v>
      </c>
      <c r="M70" s="172">
        <v>1359</v>
      </c>
      <c r="N70" s="172">
        <v>1359</v>
      </c>
      <c r="O70" s="172">
        <v>1222.24694</v>
      </c>
      <c r="P70" s="54">
        <f t="shared" si="5"/>
        <v>89.9</v>
      </c>
      <c r="Q70" s="54">
        <f t="shared" si="6"/>
        <v>89.9</v>
      </c>
      <c r="R70" s="173">
        <v>1428</v>
      </c>
      <c r="S70" s="766" t="s">
        <v>135</v>
      </c>
    </row>
    <row r="71" spans="1:19" s="170" customFormat="1" ht="18.75" customHeight="1" thickBot="1">
      <c r="A71" s="759"/>
      <c r="B71" s="759"/>
      <c r="C71" s="759"/>
      <c r="D71" s="136" t="s">
        <v>31</v>
      </c>
      <c r="E71" s="75" t="s">
        <v>59</v>
      </c>
      <c r="F71" s="37" t="s">
        <v>100</v>
      </c>
      <c r="G71" s="75" t="s">
        <v>133</v>
      </c>
      <c r="H71" s="137" t="s">
        <v>32</v>
      </c>
      <c r="I71" s="137" t="s">
        <v>31</v>
      </c>
      <c r="J71" s="137" t="s">
        <v>100</v>
      </c>
      <c r="K71" s="144" t="s">
        <v>134</v>
      </c>
      <c r="L71" s="137" t="s">
        <v>82</v>
      </c>
      <c r="M71" s="174">
        <v>0</v>
      </c>
      <c r="N71" s="174">
        <v>1275.5110999999999</v>
      </c>
      <c r="O71" s="174">
        <v>712.59050000000002</v>
      </c>
      <c r="P71" s="54" t="e">
        <f>ROUND((O71*100/M71),1)</f>
        <v>#DIV/0!</v>
      </c>
      <c r="Q71" s="54">
        <f>ROUND((O71*100/N71),1)</f>
        <v>55.9</v>
      </c>
      <c r="R71" s="175"/>
      <c r="S71" s="776"/>
    </row>
    <row r="72" spans="1:19" s="170" customFormat="1" ht="20.25" customHeight="1" thickBot="1">
      <c r="A72" s="759"/>
      <c r="B72" s="759"/>
      <c r="C72" s="759"/>
      <c r="D72" s="124" t="s">
        <v>31</v>
      </c>
      <c r="E72" s="56" t="s">
        <v>59</v>
      </c>
      <c r="F72" s="37" t="s">
        <v>100</v>
      </c>
      <c r="G72" s="75" t="s">
        <v>133</v>
      </c>
      <c r="H72" s="117" t="s">
        <v>32</v>
      </c>
      <c r="I72" s="117" t="s">
        <v>31</v>
      </c>
      <c r="J72" s="117" t="s">
        <v>100</v>
      </c>
      <c r="K72" s="144" t="s">
        <v>134</v>
      </c>
      <c r="L72" s="117" t="s">
        <v>92</v>
      </c>
      <c r="M72" s="118">
        <v>325</v>
      </c>
      <c r="N72" s="118">
        <v>325</v>
      </c>
      <c r="O72" s="118">
        <v>266.25</v>
      </c>
      <c r="P72" s="60">
        <f t="shared" si="5"/>
        <v>81.900000000000006</v>
      </c>
      <c r="Q72" s="60">
        <f t="shared" si="6"/>
        <v>81.900000000000006</v>
      </c>
      <c r="R72" s="176">
        <v>373</v>
      </c>
      <c r="S72" s="767"/>
    </row>
    <row r="73" spans="1:19" s="170" customFormat="1" ht="15.75" thickBot="1">
      <c r="A73" s="748"/>
      <c r="B73" s="748"/>
      <c r="C73" s="748"/>
      <c r="D73" s="177" t="s">
        <v>31</v>
      </c>
      <c r="E73" s="126" t="s">
        <v>59</v>
      </c>
      <c r="F73" s="37" t="s">
        <v>100</v>
      </c>
      <c r="G73" s="75" t="s">
        <v>133</v>
      </c>
      <c r="H73" s="127" t="s">
        <v>32</v>
      </c>
      <c r="I73" s="127" t="s">
        <v>31</v>
      </c>
      <c r="J73" s="127" t="s">
        <v>100</v>
      </c>
      <c r="K73" s="144" t="s">
        <v>134</v>
      </c>
      <c r="L73" s="127" t="s">
        <v>113</v>
      </c>
      <c r="M73" s="178">
        <v>0</v>
      </c>
      <c r="N73" s="178">
        <v>1542.665</v>
      </c>
      <c r="O73" s="178">
        <v>1542.665</v>
      </c>
      <c r="P73" s="151" t="e">
        <f t="shared" si="5"/>
        <v>#DIV/0!</v>
      </c>
      <c r="Q73" s="151">
        <f>ROUND((O73*100/N73),1)</f>
        <v>100</v>
      </c>
      <c r="R73" s="179"/>
      <c r="S73" s="180"/>
    </row>
    <row r="74" spans="1:19" s="170" customFormat="1" ht="15.75" hidden="1" customHeight="1">
      <c r="A74" s="807" t="s">
        <v>103</v>
      </c>
      <c r="B74" s="807" t="s">
        <v>136</v>
      </c>
      <c r="C74" s="774" t="s">
        <v>99</v>
      </c>
      <c r="D74" s="181" t="s">
        <v>31</v>
      </c>
      <c r="E74" s="37" t="s">
        <v>59</v>
      </c>
      <c r="F74" s="37" t="s">
        <v>100</v>
      </c>
      <c r="G74" s="37"/>
      <c r="H74" s="107" t="s">
        <v>32</v>
      </c>
      <c r="I74" s="107" t="s">
        <v>31</v>
      </c>
      <c r="J74" s="107" t="s">
        <v>100</v>
      </c>
      <c r="K74" s="108" t="s">
        <v>137</v>
      </c>
      <c r="L74" s="107"/>
      <c r="M74" s="109">
        <f>M75+M76++M77+M78</f>
        <v>0</v>
      </c>
      <c r="N74" s="109">
        <f>N75+N76++N77+N78</f>
        <v>0</v>
      </c>
      <c r="O74" s="182">
        <f>O75+O76++O77+O78</f>
        <v>0</v>
      </c>
      <c r="P74" s="61"/>
      <c r="Q74" s="44" t="e">
        <f t="shared" si="6"/>
        <v>#DIV/0!</v>
      </c>
      <c r="R74" s="183">
        <f>R75+R76++R77+R78</f>
        <v>1150</v>
      </c>
      <c r="S74" s="180"/>
    </row>
    <row r="75" spans="1:19" s="170" customFormat="1" ht="15" hidden="1" customHeight="1">
      <c r="A75" s="759"/>
      <c r="B75" s="772"/>
      <c r="C75" s="777"/>
      <c r="D75" s="136" t="s">
        <v>31</v>
      </c>
      <c r="E75" s="75" t="s">
        <v>59</v>
      </c>
      <c r="F75" s="37" t="s">
        <v>100</v>
      </c>
      <c r="G75" s="75"/>
      <c r="H75" s="137" t="s">
        <v>32</v>
      </c>
      <c r="I75" s="137" t="s">
        <v>31</v>
      </c>
      <c r="J75" s="137" t="s">
        <v>100</v>
      </c>
      <c r="K75" s="144" t="s">
        <v>137</v>
      </c>
      <c r="L75" s="137" t="s">
        <v>75</v>
      </c>
      <c r="M75" s="184"/>
      <c r="N75" s="184"/>
      <c r="O75" s="184"/>
      <c r="P75" s="54"/>
      <c r="Q75" s="54"/>
      <c r="R75" s="173">
        <v>261</v>
      </c>
      <c r="S75" s="766" t="s">
        <v>138</v>
      </c>
    </row>
    <row r="76" spans="1:19" s="170" customFormat="1" ht="15.75" hidden="1" thickBot="1">
      <c r="A76" s="759"/>
      <c r="B76" s="772"/>
      <c r="C76" s="777"/>
      <c r="D76" s="124" t="s">
        <v>31</v>
      </c>
      <c r="E76" s="56" t="s">
        <v>59</v>
      </c>
      <c r="F76" s="37" t="s">
        <v>100</v>
      </c>
      <c r="G76" s="56"/>
      <c r="H76" s="117" t="s">
        <v>32</v>
      </c>
      <c r="I76" s="117" t="s">
        <v>31</v>
      </c>
      <c r="J76" s="117" t="s">
        <v>100</v>
      </c>
      <c r="K76" s="113" t="s">
        <v>137</v>
      </c>
      <c r="L76" s="117" t="s">
        <v>92</v>
      </c>
      <c r="M76" s="185"/>
      <c r="N76" s="185"/>
      <c r="O76" s="185"/>
      <c r="P76" s="54"/>
      <c r="Q76" s="54"/>
      <c r="R76" s="119">
        <v>39</v>
      </c>
      <c r="S76" s="776"/>
    </row>
    <row r="77" spans="1:19" s="170" customFormat="1" ht="13.5" hidden="1" customHeight="1">
      <c r="A77" s="759"/>
      <c r="B77" s="772"/>
      <c r="C77" s="777"/>
      <c r="D77" s="124" t="s">
        <v>31</v>
      </c>
      <c r="E77" s="56" t="s">
        <v>59</v>
      </c>
      <c r="F77" s="37" t="s">
        <v>100</v>
      </c>
      <c r="G77" s="56"/>
      <c r="H77" s="117" t="s">
        <v>32</v>
      </c>
      <c r="I77" s="117" t="s">
        <v>31</v>
      </c>
      <c r="J77" s="117" t="s">
        <v>100</v>
      </c>
      <c r="K77" s="186" t="s">
        <v>137</v>
      </c>
      <c r="L77" s="117" t="s">
        <v>82</v>
      </c>
      <c r="M77" s="185"/>
      <c r="N77" s="118"/>
      <c r="O77" s="118"/>
      <c r="P77" s="54"/>
      <c r="Q77" s="54" t="e">
        <f t="shared" ref="Q77:Q84" si="7">ROUND((O77*100/N77),1)</f>
        <v>#DIV/0!</v>
      </c>
      <c r="R77" s="119">
        <v>800</v>
      </c>
      <c r="S77" s="776"/>
    </row>
    <row r="78" spans="1:19" s="170" customFormat="1" ht="21.75" hidden="1" customHeight="1">
      <c r="A78" s="748"/>
      <c r="B78" s="773"/>
      <c r="C78" s="778"/>
      <c r="D78" s="177" t="s">
        <v>31</v>
      </c>
      <c r="E78" s="126" t="s">
        <v>59</v>
      </c>
      <c r="F78" s="37" t="s">
        <v>100</v>
      </c>
      <c r="G78" s="126"/>
      <c r="H78" s="127" t="s">
        <v>32</v>
      </c>
      <c r="I78" s="127" t="s">
        <v>31</v>
      </c>
      <c r="J78" s="127" t="s">
        <v>100</v>
      </c>
      <c r="K78" s="113" t="s">
        <v>137</v>
      </c>
      <c r="L78" s="127" t="s">
        <v>113</v>
      </c>
      <c r="M78" s="187"/>
      <c r="N78" s="178"/>
      <c r="O78" s="178"/>
      <c r="P78" s="151"/>
      <c r="Q78" s="151" t="e">
        <f t="shared" si="7"/>
        <v>#DIV/0!</v>
      </c>
      <c r="R78" s="188">
        <v>50</v>
      </c>
      <c r="S78" s="767"/>
    </row>
    <row r="79" spans="1:19" s="170" customFormat="1" ht="45" customHeight="1" thickBot="1">
      <c r="A79" s="760" t="s">
        <v>103</v>
      </c>
      <c r="B79" s="809" t="s">
        <v>139</v>
      </c>
      <c r="C79" s="798" t="s">
        <v>99</v>
      </c>
      <c r="D79" s="136" t="s">
        <v>31</v>
      </c>
      <c r="E79" s="75" t="s">
        <v>59</v>
      </c>
      <c r="F79" s="37" t="s">
        <v>100</v>
      </c>
      <c r="G79" s="75" t="s">
        <v>140</v>
      </c>
      <c r="H79" s="137" t="s">
        <v>32</v>
      </c>
      <c r="I79" s="137" t="s">
        <v>31</v>
      </c>
      <c r="J79" s="137" t="s">
        <v>100</v>
      </c>
      <c r="K79" s="144" t="s">
        <v>141</v>
      </c>
      <c r="L79" s="138"/>
      <c r="M79" s="189">
        <f>M80+M81</f>
        <v>2109</v>
      </c>
      <c r="N79" s="189">
        <f>N80+N81</f>
        <v>2009</v>
      </c>
      <c r="O79" s="189">
        <f>O80+O81</f>
        <v>906.87</v>
      </c>
      <c r="P79" s="61">
        <f t="shared" ref="P79:P84" si="8">ROUND((O79*100/M79),1)</f>
        <v>43</v>
      </c>
      <c r="Q79" s="44">
        <f t="shared" si="7"/>
        <v>45.1</v>
      </c>
      <c r="R79" s="183">
        <f>R80+R81</f>
        <v>1929</v>
      </c>
      <c r="S79" s="180"/>
    </row>
    <row r="80" spans="1:19" s="170" customFormat="1" ht="15.75" thickBot="1">
      <c r="A80" s="768"/>
      <c r="B80" s="810"/>
      <c r="C80" s="768"/>
      <c r="D80" s="136" t="s">
        <v>31</v>
      </c>
      <c r="E80" s="75" t="s">
        <v>59</v>
      </c>
      <c r="F80" s="37" t="s">
        <v>100</v>
      </c>
      <c r="G80" s="75" t="s">
        <v>140</v>
      </c>
      <c r="H80" s="137" t="s">
        <v>32</v>
      </c>
      <c r="I80" s="137" t="s">
        <v>31</v>
      </c>
      <c r="J80" s="137" t="s">
        <v>100</v>
      </c>
      <c r="K80" s="144" t="s">
        <v>141</v>
      </c>
      <c r="L80" s="137" t="s">
        <v>75</v>
      </c>
      <c r="M80" s="172">
        <v>1800</v>
      </c>
      <c r="N80" s="172">
        <v>1700</v>
      </c>
      <c r="O80" s="172">
        <v>774</v>
      </c>
      <c r="P80" s="54">
        <f t="shared" si="8"/>
        <v>43</v>
      </c>
      <c r="Q80" s="54">
        <f t="shared" si="7"/>
        <v>45.5</v>
      </c>
      <c r="R80" s="173">
        <v>1627</v>
      </c>
      <c r="S80" s="766" t="s">
        <v>142</v>
      </c>
    </row>
    <row r="81" spans="1:20" s="170" customFormat="1" ht="15.75" thickBot="1">
      <c r="A81" s="808"/>
      <c r="B81" s="811"/>
      <c r="C81" s="808"/>
      <c r="D81" s="146" t="s">
        <v>31</v>
      </c>
      <c r="E81" s="147" t="s">
        <v>59</v>
      </c>
      <c r="F81" s="37" t="s">
        <v>100</v>
      </c>
      <c r="G81" s="75" t="s">
        <v>140</v>
      </c>
      <c r="H81" s="148" t="s">
        <v>32</v>
      </c>
      <c r="I81" s="148" t="s">
        <v>31</v>
      </c>
      <c r="J81" s="148" t="s">
        <v>100</v>
      </c>
      <c r="K81" s="144" t="s">
        <v>141</v>
      </c>
      <c r="L81" s="148" t="s">
        <v>92</v>
      </c>
      <c r="M81" s="190">
        <v>309</v>
      </c>
      <c r="N81" s="190">
        <v>309</v>
      </c>
      <c r="O81" s="190">
        <v>132.87</v>
      </c>
      <c r="P81" s="54">
        <f t="shared" si="8"/>
        <v>43</v>
      </c>
      <c r="Q81" s="54">
        <f t="shared" si="7"/>
        <v>43</v>
      </c>
      <c r="R81" s="176">
        <v>302</v>
      </c>
      <c r="S81" s="767"/>
    </row>
    <row r="82" spans="1:20" s="170" customFormat="1" ht="20.25" customHeight="1" thickBot="1">
      <c r="A82" s="760" t="s">
        <v>103</v>
      </c>
      <c r="B82" s="760" t="s">
        <v>143</v>
      </c>
      <c r="C82" s="798" t="s">
        <v>99</v>
      </c>
      <c r="D82" s="136" t="s">
        <v>31</v>
      </c>
      <c r="E82" s="75" t="s">
        <v>59</v>
      </c>
      <c r="F82" s="37" t="s">
        <v>100</v>
      </c>
      <c r="G82" s="75" t="s">
        <v>144</v>
      </c>
      <c r="H82" s="137" t="s">
        <v>32</v>
      </c>
      <c r="I82" s="191" t="s">
        <v>31</v>
      </c>
      <c r="J82" s="191" t="s">
        <v>100</v>
      </c>
      <c r="K82" s="192" t="s">
        <v>145</v>
      </c>
      <c r="L82" s="193"/>
      <c r="M82" s="154">
        <f>M83+M84</f>
        <v>8878</v>
      </c>
      <c r="N82" s="154">
        <f>N83+N84</f>
        <v>9101.4573999999993</v>
      </c>
      <c r="O82" s="154">
        <f>O83+O84</f>
        <v>5393.3966900000005</v>
      </c>
      <c r="P82" s="61">
        <f t="shared" si="8"/>
        <v>60.8</v>
      </c>
      <c r="Q82" s="44">
        <f t="shared" si="7"/>
        <v>59.3</v>
      </c>
      <c r="R82" s="155">
        <f>R83+R84+R85+R86+R87+R88+R90</f>
        <v>10274.69</v>
      </c>
      <c r="S82" s="180"/>
    </row>
    <row r="83" spans="1:20" s="170" customFormat="1" ht="19.5" customHeight="1" thickBot="1">
      <c r="A83" s="768"/>
      <c r="B83" s="768"/>
      <c r="C83" s="768"/>
      <c r="D83" s="136" t="s">
        <v>31</v>
      </c>
      <c r="E83" s="75" t="s">
        <v>59</v>
      </c>
      <c r="F83" s="37" t="s">
        <v>100</v>
      </c>
      <c r="G83" s="75" t="s">
        <v>144</v>
      </c>
      <c r="H83" s="191" t="s">
        <v>32</v>
      </c>
      <c r="I83" s="191" t="s">
        <v>31</v>
      </c>
      <c r="J83" s="191" t="s">
        <v>100</v>
      </c>
      <c r="K83" s="192" t="s">
        <v>145</v>
      </c>
      <c r="L83" s="191" t="s">
        <v>75</v>
      </c>
      <c r="M83" s="158">
        <v>7085</v>
      </c>
      <c r="N83" s="158">
        <v>7291.5308999999997</v>
      </c>
      <c r="O83" s="158">
        <v>4437.0478300000004</v>
      </c>
      <c r="P83" s="54">
        <f t="shared" si="8"/>
        <v>62.6</v>
      </c>
      <c r="Q83" s="54">
        <f t="shared" si="7"/>
        <v>60.9</v>
      </c>
      <c r="R83" s="159">
        <v>7545.9350000000004</v>
      </c>
      <c r="S83" s="770" t="s">
        <v>146</v>
      </c>
      <c r="T83" s="194">
        <f>M80+M70+M67+M61+M58+M50+M75+M92</f>
        <v>50799</v>
      </c>
    </row>
    <row r="84" spans="1:20" s="170" customFormat="1" ht="19.5" customHeight="1" thickBot="1">
      <c r="A84" s="768"/>
      <c r="B84" s="768"/>
      <c r="C84" s="768"/>
      <c r="D84" s="124" t="s">
        <v>31</v>
      </c>
      <c r="E84" s="56" t="s">
        <v>59</v>
      </c>
      <c r="F84" s="37" t="s">
        <v>100</v>
      </c>
      <c r="G84" s="75" t="s">
        <v>144</v>
      </c>
      <c r="H84" s="195" t="s">
        <v>32</v>
      </c>
      <c r="I84" s="195" t="s">
        <v>31</v>
      </c>
      <c r="J84" s="195" t="s">
        <v>100</v>
      </c>
      <c r="K84" s="192" t="s">
        <v>145</v>
      </c>
      <c r="L84" s="195" t="s">
        <v>92</v>
      </c>
      <c r="M84" s="123">
        <v>1793</v>
      </c>
      <c r="N84" s="114">
        <v>1809.9265</v>
      </c>
      <c r="O84" s="123">
        <v>956.34885999999995</v>
      </c>
      <c r="P84" s="54">
        <f t="shared" si="8"/>
        <v>53.3</v>
      </c>
      <c r="Q84" s="54">
        <f t="shared" si="7"/>
        <v>52.8</v>
      </c>
      <c r="R84" s="121">
        <v>2209.355</v>
      </c>
      <c r="S84" s="771"/>
      <c r="T84" s="194">
        <f>M81+M76+M72+M68+M62+M59+M51+M93</f>
        <v>10617</v>
      </c>
    </row>
    <row r="85" spans="1:20" s="170" customFormat="1" ht="15.75" hidden="1" thickBot="1">
      <c r="A85" s="768"/>
      <c r="B85" s="768"/>
      <c r="C85" s="768"/>
      <c r="D85" s="196" t="s">
        <v>31</v>
      </c>
      <c r="E85" s="47" t="s">
        <v>59</v>
      </c>
      <c r="F85" s="37" t="s">
        <v>100</v>
      </c>
      <c r="G85" s="47"/>
      <c r="H85" s="112" t="s">
        <v>32</v>
      </c>
      <c r="I85" s="197" t="s">
        <v>31</v>
      </c>
      <c r="J85" s="197" t="s">
        <v>100</v>
      </c>
      <c r="K85" s="198" t="s">
        <v>147</v>
      </c>
      <c r="L85" s="197" t="s">
        <v>82</v>
      </c>
      <c r="M85" s="199"/>
      <c r="N85" s="114"/>
      <c r="O85" s="114"/>
      <c r="P85" s="54"/>
      <c r="Q85" s="54"/>
      <c r="R85" s="200">
        <v>519.4</v>
      </c>
      <c r="S85" s="771"/>
      <c r="T85" s="194">
        <f>M77+M64+M54</f>
        <v>16726</v>
      </c>
    </row>
    <row r="86" spans="1:20" s="170" customFormat="1" ht="15" hidden="1" customHeight="1">
      <c r="A86" s="768"/>
      <c r="B86" s="768"/>
      <c r="C86" s="768"/>
      <c r="D86" s="196" t="s">
        <v>31</v>
      </c>
      <c r="E86" s="47" t="s">
        <v>59</v>
      </c>
      <c r="F86" s="37" t="s">
        <v>100</v>
      </c>
      <c r="G86" s="47"/>
      <c r="H86" s="112" t="s">
        <v>32</v>
      </c>
      <c r="I86" s="197" t="s">
        <v>31</v>
      </c>
      <c r="J86" s="197" t="s">
        <v>100</v>
      </c>
      <c r="K86" s="198" t="s">
        <v>147</v>
      </c>
      <c r="L86" s="197" t="s">
        <v>113</v>
      </c>
      <c r="M86" s="120"/>
      <c r="N86" s="123">
        <v>647.89099999999996</v>
      </c>
      <c r="O86" s="123">
        <v>647.89099999999996</v>
      </c>
      <c r="P86" s="120"/>
      <c r="Q86" s="120"/>
      <c r="R86" s="121"/>
      <c r="S86" s="771"/>
      <c r="T86" s="194">
        <f>M78+M55</f>
        <v>3163</v>
      </c>
    </row>
    <row r="87" spans="1:20" s="170" customFormat="1" ht="15" hidden="1" customHeight="1">
      <c r="A87" s="768"/>
      <c r="B87" s="768"/>
      <c r="C87" s="768"/>
      <c r="D87" s="124" t="s">
        <v>31</v>
      </c>
      <c r="E87" s="56" t="s">
        <v>59</v>
      </c>
      <c r="F87" s="37" t="s">
        <v>100</v>
      </c>
      <c r="G87" s="56"/>
      <c r="H87" s="117" t="s">
        <v>32</v>
      </c>
      <c r="I87" s="195" t="s">
        <v>31</v>
      </c>
      <c r="J87" s="195" t="s">
        <v>100</v>
      </c>
      <c r="K87" s="201" t="s">
        <v>108</v>
      </c>
      <c r="L87" s="195" t="s">
        <v>75</v>
      </c>
      <c r="M87" s="199"/>
      <c r="N87" s="199"/>
      <c r="O87" s="199"/>
      <c r="P87" s="199"/>
      <c r="Q87" s="199"/>
      <c r="R87" s="199"/>
      <c r="S87" s="771"/>
      <c r="T87" s="194"/>
    </row>
    <row r="88" spans="1:20" s="170" customFormat="1" ht="15.75" hidden="1" customHeight="1">
      <c r="A88" s="768"/>
      <c r="B88" s="768"/>
      <c r="C88" s="768"/>
      <c r="D88" s="124" t="s">
        <v>31</v>
      </c>
      <c r="E88" s="56" t="s">
        <v>59</v>
      </c>
      <c r="F88" s="37" t="s">
        <v>100</v>
      </c>
      <c r="G88" s="56"/>
      <c r="H88" s="117" t="s">
        <v>32</v>
      </c>
      <c r="I88" s="195" t="s">
        <v>31</v>
      </c>
      <c r="J88" s="195" t="s">
        <v>100</v>
      </c>
      <c r="K88" s="201" t="s">
        <v>108</v>
      </c>
      <c r="L88" s="195" t="s">
        <v>92</v>
      </c>
      <c r="M88" s="120"/>
      <c r="N88" s="120"/>
      <c r="O88" s="120"/>
      <c r="P88" s="120"/>
      <c r="Q88" s="120"/>
      <c r="R88" s="121"/>
      <c r="S88" s="779"/>
      <c r="T88" s="194"/>
    </row>
    <row r="89" spans="1:20" s="170" customFormat="1" ht="15.75" hidden="1" customHeight="1">
      <c r="A89" s="768"/>
      <c r="B89" s="768"/>
      <c r="C89" s="768"/>
      <c r="D89" s="124"/>
      <c r="E89" s="56"/>
      <c r="F89" s="37" t="s">
        <v>100</v>
      </c>
      <c r="G89" s="56"/>
      <c r="H89" s="117"/>
      <c r="I89" s="202"/>
      <c r="J89" s="202"/>
      <c r="K89" s="203"/>
      <c r="L89" s="202"/>
      <c r="M89" s="204"/>
      <c r="N89" s="204"/>
      <c r="O89" s="204"/>
      <c r="P89" s="204"/>
      <c r="Q89" s="204"/>
      <c r="R89" s="205"/>
      <c r="S89" s="96"/>
      <c r="T89" s="194"/>
    </row>
    <row r="90" spans="1:20" s="170" customFormat="1" ht="15.75" hidden="1" customHeight="1">
      <c r="A90" s="768"/>
      <c r="B90" s="768"/>
      <c r="C90" s="768"/>
      <c r="D90" s="206"/>
      <c r="E90" s="207"/>
      <c r="F90" s="37" t="s">
        <v>100</v>
      </c>
      <c r="G90" s="207"/>
      <c r="H90" s="138"/>
      <c r="I90" s="208"/>
      <c r="J90" s="208"/>
      <c r="K90" s="209"/>
      <c r="L90" s="210"/>
      <c r="M90" s="211"/>
      <c r="N90" s="211"/>
      <c r="O90" s="211"/>
      <c r="P90" s="211"/>
      <c r="Q90" s="211"/>
      <c r="R90" s="212"/>
      <c r="S90" s="96"/>
      <c r="T90" s="194"/>
    </row>
    <row r="91" spans="1:20" s="170" customFormat="1" ht="27.75" customHeight="1" thickBot="1">
      <c r="A91" s="796" t="s">
        <v>103</v>
      </c>
      <c r="B91" s="798" t="s">
        <v>148</v>
      </c>
      <c r="C91" s="798" t="s">
        <v>99</v>
      </c>
      <c r="D91" s="181" t="s">
        <v>31</v>
      </c>
      <c r="E91" s="37" t="s">
        <v>59</v>
      </c>
      <c r="F91" s="37" t="s">
        <v>100</v>
      </c>
      <c r="G91" s="37" t="s">
        <v>149</v>
      </c>
      <c r="H91" s="107" t="s">
        <v>32</v>
      </c>
      <c r="I91" s="213" t="s">
        <v>31</v>
      </c>
      <c r="J91" s="213" t="s">
        <v>100</v>
      </c>
      <c r="K91" s="214" t="s">
        <v>150</v>
      </c>
      <c r="L91" s="215"/>
      <c r="M91" s="216">
        <f>M92+M93</f>
        <v>196</v>
      </c>
      <c r="N91" s="216">
        <f>N92+N93</f>
        <v>196</v>
      </c>
      <c r="O91" s="216">
        <f>O92+O93</f>
        <v>53.5</v>
      </c>
      <c r="P91" s="61">
        <f>ROUND((O91*100/M91),1)</f>
        <v>27.3</v>
      </c>
      <c r="Q91" s="44">
        <f>ROUND((O91*100/N91),1)</f>
        <v>27.3</v>
      </c>
      <c r="R91" s="142">
        <f>R92+R93</f>
        <v>97.36</v>
      </c>
      <c r="S91" s="96"/>
      <c r="T91" s="194"/>
    </row>
    <row r="92" spans="1:20" s="170" customFormat="1" ht="27" customHeight="1" thickBot="1">
      <c r="A92" s="758"/>
      <c r="B92" s="759"/>
      <c r="C92" s="759"/>
      <c r="D92" s="196" t="s">
        <v>31</v>
      </c>
      <c r="E92" s="47" t="s">
        <v>59</v>
      </c>
      <c r="F92" s="37" t="s">
        <v>100</v>
      </c>
      <c r="G92" s="37" t="s">
        <v>149</v>
      </c>
      <c r="H92" s="112" t="s">
        <v>32</v>
      </c>
      <c r="I92" s="197" t="s">
        <v>31</v>
      </c>
      <c r="J92" s="197" t="s">
        <v>100</v>
      </c>
      <c r="K92" s="214" t="s">
        <v>150</v>
      </c>
      <c r="L92" s="197" t="s">
        <v>75</v>
      </c>
      <c r="M92" s="114">
        <v>158</v>
      </c>
      <c r="N92" s="114">
        <v>158</v>
      </c>
      <c r="O92" s="114">
        <v>43.5</v>
      </c>
      <c r="P92" s="54">
        <f>ROUND((O92*100/M92),1)</f>
        <v>27.5</v>
      </c>
      <c r="Q92" s="54">
        <f>ROUND((O92*100/N92),1)</f>
        <v>27.5</v>
      </c>
      <c r="R92" s="200">
        <v>80.239999999999995</v>
      </c>
      <c r="S92" s="96"/>
      <c r="T92" s="194"/>
    </row>
    <row r="93" spans="1:20" s="170" customFormat="1" ht="23.25" customHeight="1" thickBot="1">
      <c r="A93" s="797"/>
      <c r="B93" s="748"/>
      <c r="C93" s="748"/>
      <c r="D93" s="165" t="s">
        <v>31</v>
      </c>
      <c r="E93" s="166" t="s">
        <v>59</v>
      </c>
      <c r="F93" s="37" t="s">
        <v>100</v>
      </c>
      <c r="G93" s="37" t="s">
        <v>149</v>
      </c>
      <c r="H93" s="167" t="s">
        <v>32</v>
      </c>
      <c r="I93" s="217" t="s">
        <v>31</v>
      </c>
      <c r="J93" s="217" t="s">
        <v>100</v>
      </c>
      <c r="K93" s="214" t="s">
        <v>150</v>
      </c>
      <c r="L93" s="217" t="s">
        <v>92</v>
      </c>
      <c r="M93" s="218">
        <v>38</v>
      </c>
      <c r="N93" s="218">
        <v>38</v>
      </c>
      <c r="O93" s="218">
        <v>10</v>
      </c>
      <c r="P93" s="54">
        <f>ROUND((O93*100/M93),1)</f>
        <v>26.3</v>
      </c>
      <c r="Q93" s="54">
        <f>ROUND((O93*100/N93),1)</f>
        <v>26.3</v>
      </c>
      <c r="R93" s="219">
        <v>17.12</v>
      </c>
      <c r="S93" s="96"/>
      <c r="T93" s="194"/>
    </row>
    <row r="94" spans="1:20" s="170" customFormat="1" ht="46.5" hidden="1" customHeight="1">
      <c r="A94" s="796" t="s">
        <v>103</v>
      </c>
      <c r="B94" s="798" t="s">
        <v>151</v>
      </c>
      <c r="C94" s="799" t="s">
        <v>99</v>
      </c>
      <c r="D94" s="220" t="s">
        <v>31</v>
      </c>
      <c r="E94" s="37" t="s">
        <v>59</v>
      </c>
      <c r="F94" s="37" t="s">
        <v>59</v>
      </c>
      <c r="G94" s="37"/>
      <c r="H94" s="107" t="s">
        <v>32</v>
      </c>
      <c r="I94" s="213" t="s">
        <v>64</v>
      </c>
      <c r="J94" s="213" t="s">
        <v>152</v>
      </c>
      <c r="K94" s="214" t="s">
        <v>153</v>
      </c>
      <c r="L94" s="213"/>
      <c r="M94" s="216">
        <f t="shared" ref="M94:R94" si="9">M95</f>
        <v>0</v>
      </c>
      <c r="N94" s="216">
        <f t="shared" si="9"/>
        <v>0</v>
      </c>
      <c r="O94" s="216">
        <f t="shared" si="9"/>
        <v>0</v>
      </c>
      <c r="P94" s="216">
        <f t="shared" si="9"/>
        <v>0</v>
      </c>
      <c r="Q94" s="216">
        <f t="shared" si="9"/>
        <v>0</v>
      </c>
      <c r="R94" s="142">
        <f t="shared" si="9"/>
        <v>0</v>
      </c>
      <c r="S94" s="96"/>
      <c r="T94" s="194"/>
    </row>
    <row r="95" spans="1:20" s="170" customFormat="1" ht="26.25" hidden="1" customHeight="1">
      <c r="A95" s="797"/>
      <c r="B95" s="748"/>
      <c r="C95" s="745"/>
      <c r="D95" s="221" t="s">
        <v>31</v>
      </c>
      <c r="E95" s="126" t="s">
        <v>59</v>
      </c>
      <c r="F95" s="126" t="s">
        <v>59</v>
      </c>
      <c r="G95" s="126"/>
      <c r="H95" s="127" t="s">
        <v>32</v>
      </c>
      <c r="I95" s="222" t="s">
        <v>64</v>
      </c>
      <c r="J95" s="222" t="s">
        <v>152</v>
      </c>
      <c r="K95" s="223" t="s">
        <v>153</v>
      </c>
      <c r="L95" s="222" t="s">
        <v>154</v>
      </c>
      <c r="M95" s="224"/>
      <c r="N95" s="224"/>
      <c r="O95" s="224"/>
      <c r="P95" s="224"/>
      <c r="Q95" s="224"/>
      <c r="R95" s="225"/>
      <c r="S95" s="96"/>
      <c r="T95" s="194"/>
    </row>
    <row r="96" spans="1:20" s="235" customFormat="1" ht="84.75" thickBot="1">
      <c r="A96" s="226" t="s">
        <v>6</v>
      </c>
      <c r="B96" s="227" t="s">
        <v>155</v>
      </c>
      <c r="C96" s="228" t="s">
        <v>99</v>
      </c>
      <c r="D96" s="229" t="s">
        <v>31</v>
      </c>
      <c r="E96" s="230" t="s">
        <v>59</v>
      </c>
      <c r="F96" s="230" t="s">
        <v>156</v>
      </c>
      <c r="G96" s="230" t="s">
        <v>101</v>
      </c>
      <c r="H96" s="231" t="s">
        <v>32</v>
      </c>
      <c r="I96" s="231" t="s">
        <v>31</v>
      </c>
      <c r="J96" s="231" t="s">
        <v>156</v>
      </c>
      <c r="K96" s="232" t="s">
        <v>157</v>
      </c>
      <c r="L96" s="231"/>
      <c r="M96" s="233">
        <f>M97+M112+M115+M118+M121+M125+M133+M141+M143</f>
        <v>100911</v>
      </c>
      <c r="N96" s="233">
        <f>N97+N112+N115+N118+N121+N125+N133+N141+N143</f>
        <v>104297.83454</v>
      </c>
      <c r="O96" s="233">
        <f>O97+O112+O115+O118+O121+O125+O133+O141+O143</f>
        <v>61506.834269999992</v>
      </c>
      <c r="P96" s="233"/>
      <c r="Q96" s="233">
        <f>Q97+Q106+Q112+Q115+Q118+Q121+Q125+Q133+Q131+Q132+Q144+Q145+Q109</f>
        <v>481.40000000000003</v>
      </c>
      <c r="R96" s="234">
        <f>R97+R106+R112+R115+R118+R121+R125+R133+R131+R132+R144+R145+R109</f>
        <v>57585</v>
      </c>
    </row>
    <row r="97" spans="1:19" ht="18.75" customHeight="1" thickBot="1">
      <c r="A97" s="800" t="s">
        <v>103</v>
      </c>
      <c r="B97" s="801" t="s">
        <v>104</v>
      </c>
      <c r="C97" s="236" t="s">
        <v>158</v>
      </c>
      <c r="D97" s="41" t="s">
        <v>31</v>
      </c>
      <c r="E97" s="237" t="s">
        <v>59</v>
      </c>
      <c r="F97" s="237" t="s">
        <v>156</v>
      </c>
      <c r="G97" s="237" t="s">
        <v>105</v>
      </c>
      <c r="H97" s="238" t="s">
        <v>32</v>
      </c>
      <c r="I97" s="238" t="s">
        <v>31</v>
      </c>
      <c r="J97" s="238" t="s">
        <v>156</v>
      </c>
      <c r="K97" s="239" t="s">
        <v>159</v>
      </c>
      <c r="L97" s="240"/>
      <c r="M97" s="241">
        <f>M98+M99</f>
        <v>33062</v>
      </c>
      <c r="N97" s="241">
        <f>N98+N99</f>
        <v>33062</v>
      </c>
      <c r="O97" s="241">
        <f>O98+O99</f>
        <v>17940.59966</v>
      </c>
      <c r="P97" s="109">
        <f>P98+P99+P100+P101</f>
        <v>110.2</v>
      </c>
      <c r="Q97" s="110">
        <f>Q98+Q99+Q100+Q101</f>
        <v>1.5999999999999999</v>
      </c>
      <c r="R97" s="242">
        <f>R98+R99+R100+R101</f>
        <v>0</v>
      </c>
      <c r="S97" s="6">
        <f>SUM(M97:R97)</f>
        <v>84176.39966000001</v>
      </c>
    </row>
    <row r="98" spans="1:19" ht="18.75" customHeight="1" thickBot="1">
      <c r="A98" s="781"/>
      <c r="B98" s="802"/>
      <c r="C98" s="804" t="s">
        <v>99</v>
      </c>
      <c r="D98" s="111" t="s">
        <v>31</v>
      </c>
      <c r="E98" s="47" t="s">
        <v>59</v>
      </c>
      <c r="F98" s="237" t="s">
        <v>156</v>
      </c>
      <c r="G98" s="237" t="s">
        <v>105</v>
      </c>
      <c r="H98" s="112" t="s">
        <v>32</v>
      </c>
      <c r="I98" s="112" t="s">
        <v>31</v>
      </c>
      <c r="J98" s="112" t="s">
        <v>156</v>
      </c>
      <c r="K98" s="239" t="s">
        <v>159</v>
      </c>
      <c r="L98" s="243" t="s">
        <v>75</v>
      </c>
      <c r="M98" s="244">
        <v>29120</v>
      </c>
      <c r="N98" s="244">
        <v>29120</v>
      </c>
      <c r="O98" s="244">
        <v>15725.913930000001</v>
      </c>
      <c r="P98" s="54">
        <f>ROUND((O98*100/M98),1)</f>
        <v>54</v>
      </c>
      <c r="Q98" s="54">
        <f>ROUND((P98*100/N98),1)</f>
        <v>0.2</v>
      </c>
      <c r="R98" s="179"/>
      <c r="S98" s="6"/>
    </row>
    <row r="99" spans="1:19" ht="18.75" customHeight="1" thickBot="1">
      <c r="A99" s="781"/>
      <c r="B99" s="802"/>
      <c r="C99" s="805"/>
      <c r="D99" s="111" t="s">
        <v>31</v>
      </c>
      <c r="E99" s="47" t="s">
        <v>59</v>
      </c>
      <c r="F99" s="237" t="s">
        <v>156</v>
      </c>
      <c r="G99" s="237" t="s">
        <v>105</v>
      </c>
      <c r="H99" s="112" t="s">
        <v>32</v>
      </c>
      <c r="I99" s="112" t="s">
        <v>31</v>
      </c>
      <c r="J99" s="112" t="s">
        <v>156</v>
      </c>
      <c r="K99" s="239" t="s">
        <v>159</v>
      </c>
      <c r="L99" s="245" t="s">
        <v>92</v>
      </c>
      <c r="M99" s="246">
        <v>3942</v>
      </c>
      <c r="N99" s="246">
        <v>3942</v>
      </c>
      <c r="O99" s="246">
        <v>2214.6857300000001</v>
      </c>
      <c r="P99" s="54">
        <f>ROUND((O99*100/M99),1)</f>
        <v>56.2</v>
      </c>
      <c r="Q99" s="54">
        <f>ROUND((P99*100/N99),1)</f>
        <v>1.4</v>
      </c>
      <c r="R99" s="247"/>
      <c r="S99" s="6"/>
    </row>
    <row r="100" spans="1:19" ht="15" hidden="1" customHeight="1">
      <c r="A100" s="781"/>
      <c r="B100" s="802"/>
      <c r="C100" s="805"/>
      <c r="D100" s="111" t="s">
        <v>31</v>
      </c>
      <c r="E100" s="47" t="s">
        <v>59</v>
      </c>
      <c r="F100" s="237" t="s">
        <v>156</v>
      </c>
      <c r="G100" s="47"/>
      <c r="H100" s="112" t="s">
        <v>32</v>
      </c>
      <c r="I100" s="112" t="s">
        <v>31</v>
      </c>
      <c r="J100" s="112" t="s">
        <v>156</v>
      </c>
      <c r="K100" s="113" t="s">
        <v>108</v>
      </c>
      <c r="L100" s="117" t="s">
        <v>75</v>
      </c>
      <c r="M100" s="120"/>
      <c r="N100" s="120"/>
      <c r="O100" s="120"/>
      <c r="P100" s="120"/>
      <c r="Q100" s="121"/>
      <c r="R100" s="248"/>
      <c r="S100" s="790"/>
    </row>
    <row r="101" spans="1:19" ht="15.75" hidden="1" customHeight="1">
      <c r="A101" s="745"/>
      <c r="B101" s="803"/>
      <c r="C101" s="806"/>
      <c r="D101" s="249" t="s">
        <v>31</v>
      </c>
      <c r="E101" s="126" t="s">
        <v>59</v>
      </c>
      <c r="F101" s="237" t="s">
        <v>156</v>
      </c>
      <c r="G101" s="126"/>
      <c r="H101" s="127" t="s">
        <v>32</v>
      </c>
      <c r="I101" s="127" t="s">
        <v>31</v>
      </c>
      <c r="J101" s="127" t="s">
        <v>156</v>
      </c>
      <c r="K101" s="129" t="s">
        <v>108</v>
      </c>
      <c r="L101" s="148" t="s">
        <v>92</v>
      </c>
      <c r="M101" s="150"/>
      <c r="N101" s="150"/>
      <c r="O101" s="150"/>
      <c r="P101" s="150"/>
      <c r="Q101" s="162"/>
      <c r="R101" s="248"/>
      <c r="S101" s="791"/>
    </row>
    <row r="102" spans="1:19" ht="15" hidden="1" customHeight="1">
      <c r="A102" s="250"/>
      <c r="B102" s="251"/>
      <c r="C102" s="252"/>
      <c r="D102" s="111"/>
      <c r="E102" s="47"/>
      <c r="F102" s="237" t="s">
        <v>156</v>
      </c>
      <c r="G102" s="47"/>
      <c r="H102" s="112"/>
      <c r="I102" s="112"/>
      <c r="J102" s="112"/>
      <c r="K102" s="113"/>
      <c r="L102" s="112"/>
      <c r="M102" s="199"/>
      <c r="N102" s="199"/>
      <c r="O102" s="199"/>
      <c r="P102" s="199"/>
      <c r="Q102" s="199"/>
      <c r="R102" s="121"/>
      <c r="S102" s="791"/>
    </row>
    <row r="103" spans="1:19" ht="15" hidden="1" customHeight="1">
      <c r="A103" s="253"/>
      <c r="B103" s="254"/>
      <c r="C103" s="255"/>
      <c r="D103" s="116"/>
      <c r="E103" s="47"/>
      <c r="F103" s="237" t="s">
        <v>156</v>
      </c>
      <c r="G103" s="47"/>
      <c r="H103" s="112"/>
      <c r="I103" s="112"/>
      <c r="J103" s="112"/>
      <c r="K103" s="113"/>
      <c r="L103" s="117"/>
      <c r="M103" s="120"/>
      <c r="N103" s="120"/>
      <c r="O103" s="120"/>
      <c r="P103" s="120"/>
      <c r="Q103" s="120"/>
      <c r="R103" s="121"/>
      <c r="S103" s="791"/>
    </row>
    <row r="104" spans="1:19" ht="15" hidden="1" customHeight="1">
      <c r="A104" s="253"/>
      <c r="B104" s="254"/>
      <c r="C104" s="255"/>
      <c r="D104" s="116"/>
      <c r="E104" s="47"/>
      <c r="F104" s="237" t="s">
        <v>156</v>
      </c>
      <c r="G104" s="47"/>
      <c r="H104" s="112"/>
      <c r="I104" s="112"/>
      <c r="J104" s="112"/>
      <c r="K104" s="113"/>
      <c r="L104" s="117"/>
      <c r="M104" s="120"/>
      <c r="N104" s="120"/>
      <c r="O104" s="120"/>
      <c r="P104" s="120"/>
      <c r="Q104" s="120"/>
      <c r="R104" s="121"/>
      <c r="S104" s="792"/>
    </row>
    <row r="105" spans="1:19" ht="15.75" hidden="1" customHeight="1">
      <c r="A105" s="256"/>
      <c r="B105" s="257"/>
      <c r="C105" s="258"/>
      <c r="D105" s="249"/>
      <c r="E105" s="47"/>
      <c r="F105" s="237" t="s">
        <v>156</v>
      </c>
      <c r="G105" s="47"/>
      <c r="H105" s="112"/>
      <c r="I105" s="112"/>
      <c r="J105" s="112"/>
      <c r="K105" s="149"/>
      <c r="L105" s="148"/>
      <c r="M105" s="150"/>
      <c r="N105" s="150"/>
      <c r="O105" s="150"/>
      <c r="P105" s="150"/>
      <c r="Q105" s="150"/>
      <c r="R105" s="162"/>
      <c r="S105" s="793"/>
    </row>
    <row r="106" spans="1:19" ht="28.5" hidden="1" customHeight="1">
      <c r="A106" s="780" t="s">
        <v>116</v>
      </c>
      <c r="B106" s="787" t="s">
        <v>117</v>
      </c>
      <c r="C106" s="763" t="s">
        <v>99</v>
      </c>
      <c r="D106" s="181" t="s">
        <v>31</v>
      </c>
      <c r="E106" s="37" t="s">
        <v>59</v>
      </c>
      <c r="F106" s="237" t="s">
        <v>156</v>
      </c>
      <c r="G106" s="37"/>
      <c r="H106" s="107" t="s">
        <v>32</v>
      </c>
      <c r="I106" s="107" t="s">
        <v>31</v>
      </c>
      <c r="J106" s="107" t="s">
        <v>156</v>
      </c>
      <c r="K106" s="108" t="s">
        <v>160</v>
      </c>
      <c r="L106" s="107"/>
      <c r="M106" s="216">
        <f t="shared" ref="M106:R106" si="10">M107+M108</f>
        <v>0</v>
      </c>
      <c r="N106" s="216">
        <f t="shared" si="10"/>
        <v>0</v>
      </c>
      <c r="O106" s="216">
        <f t="shared" si="10"/>
        <v>0</v>
      </c>
      <c r="P106" s="216">
        <f t="shared" si="10"/>
        <v>0</v>
      </c>
      <c r="Q106" s="216">
        <f t="shared" si="10"/>
        <v>0</v>
      </c>
      <c r="R106" s="142">
        <f t="shared" si="10"/>
        <v>0</v>
      </c>
      <c r="S106" s="135"/>
    </row>
    <row r="107" spans="1:19" ht="20.25" hidden="1" customHeight="1">
      <c r="A107" s="781"/>
      <c r="B107" s="772"/>
      <c r="C107" s="774"/>
      <c r="D107" s="136" t="s">
        <v>31</v>
      </c>
      <c r="E107" s="75" t="s">
        <v>59</v>
      </c>
      <c r="F107" s="237" t="s">
        <v>156</v>
      </c>
      <c r="G107" s="75"/>
      <c r="H107" s="137" t="s">
        <v>32</v>
      </c>
      <c r="I107" s="137" t="s">
        <v>31</v>
      </c>
      <c r="J107" s="137" t="s">
        <v>156</v>
      </c>
      <c r="K107" s="144" t="s">
        <v>160</v>
      </c>
      <c r="L107" s="137" t="s">
        <v>75</v>
      </c>
      <c r="M107" s="145"/>
      <c r="N107" s="145"/>
      <c r="O107" s="145"/>
      <c r="P107" s="145"/>
      <c r="Q107" s="145"/>
      <c r="R107" s="159"/>
      <c r="S107" s="794" t="s">
        <v>119</v>
      </c>
    </row>
    <row r="108" spans="1:19" ht="27.75" hidden="1" customHeight="1">
      <c r="A108" s="745"/>
      <c r="B108" s="773"/>
      <c r="C108" s="775"/>
      <c r="D108" s="146" t="s">
        <v>31</v>
      </c>
      <c r="E108" s="147" t="s">
        <v>59</v>
      </c>
      <c r="F108" s="237" t="s">
        <v>156</v>
      </c>
      <c r="G108" s="147"/>
      <c r="H108" s="148" t="s">
        <v>32</v>
      </c>
      <c r="I108" s="148" t="s">
        <v>31</v>
      </c>
      <c r="J108" s="148" t="s">
        <v>156</v>
      </c>
      <c r="K108" s="113" t="s">
        <v>160</v>
      </c>
      <c r="L108" s="148" t="s">
        <v>92</v>
      </c>
      <c r="M108" s="150"/>
      <c r="N108" s="150"/>
      <c r="O108" s="150"/>
      <c r="P108" s="150"/>
      <c r="Q108" s="150"/>
      <c r="R108" s="150"/>
      <c r="S108" s="795"/>
    </row>
    <row r="109" spans="1:19" ht="21" hidden="1" customHeight="1">
      <c r="A109" s="784" t="s">
        <v>103</v>
      </c>
      <c r="B109" s="787" t="s">
        <v>161</v>
      </c>
      <c r="C109" s="763" t="s">
        <v>99</v>
      </c>
      <c r="D109" s="136" t="s">
        <v>31</v>
      </c>
      <c r="E109" s="75" t="s">
        <v>59</v>
      </c>
      <c r="F109" s="237" t="s">
        <v>156</v>
      </c>
      <c r="G109" s="75"/>
      <c r="H109" s="137" t="s">
        <v>32</v>
      </c>
      <c r="I109" s="137" t="s">
        <v>31</v>
      </c>
      <c r="J109" s="137" t="s">
        <v>156</v>
      </c>
      <c r="K109" s="144" t="s">
        <v>160</v>
      </c>
      <c r="L109" s="138"/>
      <c r="M109" s="139">
        <f t="shared" ref="M109:R109" si="11">M110+M111</f>
        <v>0</v>
      </c>
      <c r="N109" s="139">
        <f t="shared" si="11"/>
        <v>0</v>
      </c>
      <c r="O109" s="139">
        <f t="shared" si="11"/>
        <v>0</v>
      </c>
      <c r="P109" s="139">
        <f t="shared" si="11"/>
        <v>0</v>
      </c>
      <c r="Q109" s="139">
        <f t="shared" si="11"/>
        <v>0</v>
      </c>
      <c r="R109" s="259">
        <f t="shared" si="11"/>
        <v>0</v>
      </c>
      <c r="S109" s="156"/>
    </row>
    <row r="110" spans="1:19" ht="21.75" hidden="1" customHeight="1">
      <c r="A110" s="785"/>
      <c r="B110" s="772"/>
      <c r="C110" s="774"/>
      <c r="D110" s="136" t="s">
        <v>31</v>
      </c>
      <c r="E110" s="75" t="s">
        <v>59</v>
      </c>
      <c r="F110" s="237" t="s">
        <v>156</v>
      </c>
      <c r="G110" s="75"/>
      <c r="H110" s="137" t="s">
        <v>32</v>
      </c>
      <c r="I110" s="137" t="s">
        <v>31</v>
      </c>
      <c r="J110" s="137" t="s">
        <v>156</v>
      </c>
      <c r="K110" s="144" t="s">
        <v>108</v>
      </c>
      <c r="L110" s="137" t="s">
        <v>75</v>
      </c>
      <c r="M110" s="145"/>
      <c r="N110" s="145"/>
      <c r="O110" s="145"/>
      <c r="P110" s="145"/>
      <c r="Q110" s="145"/>
      <c r="R110" s="159"/>
      <c r="S110" s="156"/>
    </row>
    <row r="111" spans="1:19" ht="20.25" hidden="1" customHeight="1">
      <c r="A111" s="786"/>
      <c r="B111" s="773"/>
      <c r="C111" s="775"/>
      <c r="D111" s="146" t="s">
        <v>31</v>
      </c>
      <c r="E111" s="147" t="s">
        <v>59</v>
      </c>
      <c r="F111" s="237" t="s">
        <v>156</v>
      </c>
      <c r="G111" s="147"/>
      <c r="H111" s="148" t="s">
        <v>32</v>
      </c>
      <c r="I111" s="148" t="s">
        <v>31</v>
      </c>
      <c r="J111" s="148" t="s">
        <v>156</v>
      </c>
      <c r="K111" s="129" t="s">
        <v>108</v>
      </c>
      <c r="L111" s="148" t="s">
        <v>92</v>
      </c>
      <c r="M111" s="150"/>
      <c r="N111" s="150"/>
      <c r="O111" s="150"/>
      <c r="P111" s="150"/>
      <c r="Q111" s="150"/>
      <c r="R111" s="162"/>
      <c r="S111" s="156"/>
    </row>
    <row r="112" spans="1:19" ht="23.25" customHeight="1" thickBot="1">
      <c r="A112" s="788" t="s">
        <v>103</v>
      </c>
      <c r="B112" s="789" t="s">
        <v>120</v>
      </c>
      <c r="C112" s="774" t="s">
        <v>99</v>
      </c>
      <c r="D112" s="196" t="s">
        <v>31</v>
      </c>
      <c r="E112" s="47" t="s">
        <v>59</v>
      </c>
      <c r="F112" s="237" t="s">
        <v>156</v>
      </c>
      <c r="G112" s="47" t="s">
        <v>121</v>
      </c>
      <c r="H112" s="112" t="s">
        <v>32</v>
      </c>
      <c r="I112" s="112" t="s">
        <v>31</v>
      </c>
      <c r="J112" s="112" t="s">
        <v>156</v>
      </c>
      <c r="K112" s="113" t="s">
        <v>162</v>
      </c>
      <c r="L112" s="138"/>
      <c r="M112" s="163">
        <f>M113+M114</f>
        <v>35360</v>
      </c>
      <c r="N112" s="163">
        <f>N113+N114</f>
        <v>34660</v>
      </c>
      <c r="O112" s="163">
        <f>O113+O114</f>
        <v>20741.004690000002</v>
      </c>
      <c r="P112" s="61">
        <f t="shared" ref="P112:P124" si="12">ROUND((O112*100/M112),1)</f>
        <v>58.7</v>
      </c>
      <c r="Q112" s="44">
        <f t="shared" ref="Q112:Q125" si="13">ROUND((O112*100/N112),1)</f>
        <v>59.8</v>
      </c>
      <c r="R112" s="143">
        <f>R113+R114</f>
        <v>25573</v>
      </c>
      <c r="S112" s="156"/>
    </row>
    <row r="113" spans="1:19" ht="24.75" customHeight="1" thickBot="1">
      <c r="A113" s="781"/>
      <c r="B113" s="772"/>
      <c r="C113" s="774"/>
      <c r="D113" s="136" t="s">
        <v>31</v>
      </c>
      <c r="E113" s="75" t="s">
        <v>59</v>
      </c>
      <c r="F113" s="237" t="s">
        <v>156</v>
      </c>
      <c r="G113" s="47" t="s">
        <v>121</v>
      </c>
      <c r="H113" s="137" t="s">
        <v>32</v>
      </c>
      <c r="I113" s="137" t="s">
        <v>31</v>
      </c>
      <c r="J113" s="137" t="s">
        <v>156</v>
      </c>
      <c r="K113" s="113" t="s">
        <v>162</v>
      </c>
      <c r="L113" s="137" t="s">
        <v>75</v>
      </c>
      <c r="M113" s="158">
        <v>31476</v>
      </c>
      <c r="N113" s="158">
        <v>30776</v>
      </c>
      <c r="O113" s="158">
        <v>18587.08713</v>
      </c>
      <c r="P113" s="54">
        <f t="shared" si="12"/>
        <v>59.1</v>
      </c>
      <c r="Q113" s="54">
        <f t="shared" si="13"/>
        <v>60.4</v>
      </c>
      <c r="R113" s="159">
        <v>23316</v>
      </c>
      <c r="S113" s="770" t="s">
        <v>123</v>
      </c>
    </row>
    <row r="114" spans="1:19" ht="28.5" customHeight="1" thickBot="1">
      <c r="A114" s="745"/>
      <c r="B114" s="773"/>
      <c r="C114" s="775"/>
      <c r="D114" s="146" t="s">
        <v>31</v>
      </c>
      <c r="E114" s="147" t="s">
        <v>59</v>
      </c>
      <c r="F114" s="237" t="s">
        <v>156</v>
      </c>
      <c r="G114" s="47" t="s">
        <v>121</v>
      </c>
      <c r="H114" s="148" t="s">
        <v>32</v>
      </c>
      <c r="I114" s="148" t="s">
        <v>31</v>
      </c>
      <c r="J114" s="148" t="s">
        <v>156</v>
      </c>
      <c r="K114" s="113" t="s">
        <v>162</v>
      </c>
      <c r="L114" s="148" t="s">
        <v>92</v>
      </c>
      <c r="M114" s="161">
        <v>3884</v>
      </c>
      <c r="N114" s="161">
        <v>3884</v>
      </c>
      <c r="O114" s="161">
        <v>2153.9175599999999</v>
      </c>
      <c r="P114" s="151">
        <f t="shared" si="12"/>
        <v>55.5</v>
      </c>
      <c r="Q114" s="151">
        <f t="shared" si="13"/>
        <v>55.5</v>
      </c>
      <c r="R114" s="162">
        <v>2257</v>
      </c>
      <c r="S114" s="779"/>
    </row>
    <row r="115" spans="1:19" ht="28.5" customHeight="1" thickBot="1">
      <c r="A115" s="780" t="s">
        <v>103</v>
      </c>
      <c r="B115" s="760" t="s">
        <v>124</v>
      </c>
      <c r="C115" s="763" t="s">
        <v>99</v>
      </c>
      <c r="D115" s="136" t="s">
        <v>31</v>
      </c>
      <c r="E115" s="75" t="s">
        <v>59</v>
      </c>
      <c r="F115" s="237" t="s">
        <v>156</v>
      </c>
      <c r="G115" s="75" t="s">
        <v>125</v>
      </c>
      <c r="H115" s="137" t="s">
        <v>32</v>
      </c>
      <c r="I115" s="137" t="s">
        <v>31</v>
      </c>
      <c r="J115" s="137" t="s">
        <v>156</v>
      </c>
      <c r="K115" s="144" t="s">
        <v>163</v>
      </c>
      <c r="L115" s="138"/>
      <c r="M115" s="163">
        <f>M116+M117</f>
        <v>1986</v>
      </c>
      <c r="N115" s="163">
        <f>N116+N117</f>
        <v>2014.4570000000001</v>
      </c>
      <c r="O115" s="163">
        <f>O116+O117</f>
        <v>1037.9552900000001</v>
      </c>
      <c r="P115" s="61">
        <f t="shared" si="12"/>
        <v>52.3</v>
      </c>
      <c r="Q115" s="44">
        <f t="shared" si="13"/>
        <v>51.5</v>
      </c>
      <c r="R115" s="143">
        <f>R116+R117</f>
        <v>1395</v>
      </c>
      <c r="S115" s="164"/>
    </row>
    <row r="116" spans="1:19" ht="26.25" customHeight="1" thickBot="1">
      <c r="A116" s="781"/>
      <c r="B116" s="772"/>
      <c r="C116" s="774"/>
      <c r="D116" s="136" t="s">
        <v>31</v>
      </c>
      <c r="E116" s="75" t="s">
        <v>59</v>
      </c>
      <c r="F116" s="237" t="s">
        <v>156</v>
      </c>
      <c r="G116" s="75" t="s">
        <v>125</v>
      </c>
      <c r="H116" s="137" t="s">
        <v>32</v>
      </c>
      <c r="I116" s="137" t="s">
        <v>31</v>
      </c>
      <c r="J116" s="137" t="s">
        <v>156</v>
      </c>
      <c r="K116" s="144" t="s">
        <v>163</v>
      </c>
      <c r="L116" s="137" t="s">
        <v>82</v>
      </c>
      <c r="M116" s="158">
        <v>1839</v>
      </c>
      <c r="N116" s="158">
        <v>1867.4570000000001</v>
      </c>
      <c r="O116" s="158">
        <v>924.07775000000004</v>
      </c>
      <c r="P116" s="54">
        <f t="shared" si="12"/>
        <v>50.2</v>
      </c>
      <c r="Q116" s="54">
        <f t="shared" si="13"/>
        <v>49.5</v>
      </c>
      <c r="R116" s="159">
        <v>1252.8</v>
      </c>
      <c r="S116" s="770" t="s">
        <v>127</v>
      </c>
    </row>
    <row r="117" spans="1:19" ht="26.25" customHeight="1" thickBot="1">
      <c r="A117" s="745"/>
      <c r="B117" s="773"/>
      <c r="C117" s="775"/>
      <c r="D117" s="146" t="s">
        <v>31</v>
      </c>
      <c r="E117" s="147" t="s">
        <v>59</v>
      </c>
      <c r="F117" s="237" t="s">
        <v>156</v>
      </c>
      <c r="G117" s="75" t="s">
        <v>125</v>
      </c>
      <c r="H117" s="148" t="s">
        <v>32</v>
      </c>
      <c r="I117" s="148" t="s">
        <v>31</v>
      </c>
      <c r="J117" s="148" t="s">
        <v>156</v>
      </c>
      <c r="K117" s="144" t="s">
        <v>163</v>
      </c>
      <c r="L117" s="148" t="s">
        <v>113</v>
      </c>
      <c r="M117" s="161">
        <v>147</v>
      </c>
      <c r="N117" s="161">
        <v>147</v>
      </c>
      <c r="O117" s="161">
        <v>113.87754</v>
      </c>
      <c r="P117" s="151">
        <f t="shared" si="12"/>
        <v>77.5</v>
      </c>
      <c r="Q117" s="151">
        <f t="shared" si="13"/>
        <v>77.5</v>
      </c>
      <c r="R117" s="162">
        <v>142.19999999999999</v>
      </c>
      <c r="S117" s="779"/>
    </row>
    <row r="118" spans="1:19" ht="27.75" customHeight="1" thickBot="1">
      <c r="A118" s="760" t="s">
        <v>103</v>
      </c>
      <c r="B118" s="760" t="s">
        <v>164</v>
      </c>
      <c r="C118" s="763" t="s">
        <v>99</v>
      </c>
      <c r="D118" s="136" t="s">
        <v>31</v>
      </c>
      <c r="E118" s="75" t="s">
        <v>59</v>
      </c>
      <c r="F118" s="237" t="s">
        <v>156</v>
      </c>
      <c r="G118" s="75" t="s">
        <v>129</v>
      </c>
      <c r="H118" s="137" t="s">
        <v>32</v>
      </c>
      <c r="I118" s="137" t="s">
        <v>31</v>
      </c>
      <c r="J118" s="137" t="s">
        <v>156</v>
      </c>
      <c r="K118" s="144" t="s">
        <v>165</v>
      </c>
      <c r="L118" s="138"/>
      <c r="M118" s="139">
        <f>M119+M120</f>
        <v>985</v>
      </c>
      <c r="N118" s="139">
        <f>N119+N120</f>
        <v>985</v>
      </c>
      <c r="O118" s="139">
        <f>O119+O120</f>
        <v>469.75138999999996</v>
      </c>
      <c r="P118" s="61">
        <f t="shared" si="12"/>
        <v>47.7</v>
      </c>
      <c r="Q118" s="44">
        <f t="shared" si="13"/>
        <v>47.7</v>
      </c>
      <c r="R118" s="143">
        <f>R119+R120</f>
        <v>934.55</v>
      </c>
      <c r="S118" s="164"/>
    </row>
    <row r="119" spans="1:19" ht="27.75" customHeight="1" thickBot="1">
      <c r="A119" s="759"/>
      <c r="B119" s="772"/>
      <c r="C119" s="774"/>
      <c r="D119" s="136" t="s">
        <v>31</v>
      </c>
      <c r="E119" s="75" t="s">
        <v>59</v>
      </c>
      <c r="F119" s="237" t="s">
        <v>156</v>
      </c>
      <c r="G119" s="75" t="s">
        <v>129</v>
      </c>
      <c r="H119" s="137" t="s">
        <v>32</v>
      </c>
      <c r="I119" s="137" t="s">
        <v>31</v>
      </c>
      <c r="J119" s="137" t="s">
        <v>156</v>
      </c>
      <c r="K119" s="144" t="s">
        <v>165</v>
      </c>
      <c r="L119" s="137" t="s">
        <v>75</v>
      </c>
      <c r="M119" s="158">
        <v>901</v>
      </c>
      <c r="N119" s="158">
        <v>901</v>
      </c>
      <c r="O119" s="158">
        <v>421.05106999999998</v>
      </c>
      <c r="P119" s="54">
        <f t="shared" si="12"/>
        <v>46.7</v>
      </c>
      <c r="Q119" s="54">
        <f t="shared" si="13"/>
        <v>46.7</v>
      </c>
      <c r="R119" s="159">
        <f>674.25+66.775</f>
        <v>741.02499999999998</v>
      </c>
      <c r="S119" s="782" t="s">
        <v>131</v>
      </c>
    </row>
    <row r="120" spans="1:19" s="170" customFormat="1" ht="25.5" customHeight="1" thickBot="1">
      <c r="A120" s="748"/>
      <c r="B120" s="773"/>
      <c r="C120" s="775"/>
      <c r="D120" s="165" t="s">
        <v>31</v>
      </c>
      <c r="E120" s="166" t="s">
        <v>59</v>
      </c>
      <c r="F120" s="237" t="s">
        <v>156</v>
      </c>
      <c r="G120" s="75" t="s">
        <v>129</v>
      </c>
      <c r="H120" s="167" t="s">
        <v>32</v>
      </c>
      <c r="I120" s="167" t="s">
        <v>31</v>
      </c>
      <c r="J120" s="167" t="s">
        <v>156</v>
      </c>
      <c r="K120" s="144" t="s">
        <v>165</v>
      </c>
      <c r="L120" s="167" t="s">
        <v>92</v>
      </c>
      <c r="M120" s="168">
        <v>84</v>
      </c>
      <c r="N120" s="168">
        <v>84</v>
      </c>
      <c r="O120" s="168">
        <v>48.700319999999998</v>
      </c>
      <c r="P120" s="54">
        <f t="shared" si="12"/>
        <v>58</v>
      </c>
      <c r="Q120" s="54">
        <f t="shared" si="13"/>
        <v>58</v>
      </c>
      <c r="R120" s="169">
        <f>138.75+54.775</f>
        <v>193.52500000000001</v>
      </c>
      <c r="S120" s="783"/>
    </row>
    <row r="121" spans="1:19" s="170" customFormat="1" ht="25.5" customHeight="1" thickBot="1">
      <c r="A121" s="760" t="s">
        <v>103</v>
      </c>
      <c r="B121" s="760" t="s">
        <v>132</v>
      </c>
      <c r="C121" s="763" t="s">
        <v>99</v>
      </c>
      <c r="D121" s="136" t="s">
        <v>31</v>
      </c>
      <c r="E121" s="75" t="s">
        <v>59</v>
      </c>
      <c r="F121" s="237" t="s">
        <v>156</v>
      </c>
      <c r="G121" s="75" t="s">
        <v>133</v>
      </c>
      <c r="H121" s="137" t="s">
        <v>32</v>
      </c>
      <c r="I121" s="137" t="s">
        <v>31</v>
      </c>
      <c r="J121" s="137" t="s">
        <v>156</v>
      </c>
      <c r="K121" s="144" t="s">
        <v>166</v>
      </c>
      <c r="L121" s="107"/>
      <c r="M121" s="109">
        <f>M122+M124+M123</f>
        <v>3175</v>
      </c>
      <c r="N121" s="109">
        <f>N122+N124+N123</f>
        <v>5131.3029000000006</v>
      </c>
      <c r="O121" s="109">
        <f>O122+O124+O123</f>
        <v>2929.7533699999999</v>
      </c>
      <c r="P121" s="61">
        <f t="shared" si="12"/>
        <v>92.3</v>
      </c>
      <c r="Q121" s="44">
        <f t="shared" si="13"/>
        <v>57.1</v>
      </c>
      <c r="R121" s="110">
        <f>R122+R124</f>
        <v>2010</v>
      </c>
      <c r="S121" s="171"/>
    </row>
    <row r="122" spans="1:19" s="170" customFormat="1" ht="21.75" customHeight="1" thickBot="1">
      <c r="A122" s="759"/>
      <c r="B122" s="772"/>
      <c r="C122" s="774"/>
      <c r="D122" s="136" t="s">
        <v>31</v>
      </c>
      <c r="E122" s="75" t="s">
        <v>59</v>
      </c>
      <c r="F122" s="237" t="s">
        <v>156</v>
      </c>
      <c r="G122" s="75" t="s">
        <v>133</v>
      </c>
      <c r="H122" s="137" t="s">
        <v>32</v>
      </c>
      <c r="I122" s="137" t="s">
        <v>31</v>
      </c>
      <c r="J122" s="137" t="s">
        <v>156</v>
      </c>
      <c r="K122" s="144" t="s">
        <v>166</v>
      </c>
      <c r="L122" s="137" t="s">
        <v>75</v>
      </c>
      <c r="M122" s="172">
        <v>2066</v>
      </c>
      <c r="N122" s="172">
        <v>2066</v>
      </c>
      <c r="O122" s="172">
        <v>1390.67147</v>
      </c>
      <c r="P122" s="54">
        <f t="shared" si="12"/>
        <v>67.3</v>
      </c>
      <c r="Q122" s="54">
        <f t="shared" si="13"/>
        <v>67.3</v>
      </c>
      <c r="R122" s="173">
        <v>1822</v>
      </c>
      <c r="S122" s="766" t="s">
        <v>135</v>
      </c>
    </row>
    <row r="123" spans="1:19" s="170" customFormat="1" ht="21.75" customHeight="1" thickBot="1">
      <c r="A123" s="759"/>
      <c r="B123" s="772"/>
      <c r="C123" s="774"/>
      <c r="D123" s="136" t="s">
        <v>31</v>
      </c>
      <c r="E123" s="75" t="s">
        <v>59</v>
      </c>
      <c r="F123" s="237" t="s">
        <v>156</v>
      </c>
      <c r="G123" s="75" t="s">
        <v>133</v>
      </c>
      <c r="H123" s="137" t="s">
        <v>32</v>
      </c>
      <c r="I123" s="137" t="s">
        <v>31</v>
      </c>
      <c r="J123" s="137" t="s">
        <v>156</v>
      </c>
      <c r="K123" s="144" t="s">
        <v>166</v>
      </c>
      <c r="L123" s="137" t="s">
        <v>82</v>
      </c>
      <c r="M123" s="260">
        <v>800</v>
      </c>
      <c r="N123" s="260">
        <v>2756.3029000000001</v>
      </c>
      <c r="O123" s="260">
        <v>1279.8869</v>
      </c>
      <c r="P123" s="54">
        <f t="shared" si="12"/>
        <v>160</v>
      </c>
      <c r="Q123" s="54">
        <f>ROUND((O123*100/N123),1)</f>
        <v>46.4</v>
      </c>
      <c r="R123" s="175"/>
      <c r="S123" s="776"/>
    </row>
    <row r="124" spans="1:19" s="170" customFormat="1" ht="28.5" customHeight="1" thickBot="1">
      <c r="A124" s="748"/>
      <c r="B124" s="773"/>
      <c r="C124" s="775"/>
      <c r="D124" s="146" t="s">
        <v>31</v>
      </c>
      <c r="E124" s="147" t="s">
        <v>59</v>
      </c>
      <c r="F124" s="237" t="s">
        <v>156</v>
      </c>
      <c r="G124" s="75" t="s">
        <v>133</v>
      </c>
      <c r="H124" s="148" t="s">
        <v>32</v>
      </c>
      <c r="I124" s="148" t="s">
        <v>31</v>
      </c>
      <c r="J124" s="148" t="s">
        <v>156</v>
      </c>
      <c r="K124" s="144" t="s">
        <v>166</v>
      </c>
      <c r="L124" s="148" t="s">
        <v>92</v>
      </c>
      <c r="M124" s="190">
        <v>309</v>
      </c>
      <c r="N124" s="190">
        <v>309</v>
      </c>
      <c r="O124" s="190">
        <v>259.19499999999999</v>
      </c>
      <c r="P124" s="54">
        <f t="shared" si="12"/>
        <v>83.9</v>
      </c>
      <c r="Q124" s="54">
        <f t="shared" si="13"/>
        <v>83.9</v>
      </c>
      <c r="R124" s="176">
        <v>188</v>
      </c>
      <c r="S124" s="767"/>
    </row>
    <row r="125" spans="1:19" s="170" customFormat="1" ht="15.75" customHeight="1" thickBot="1">
      <c r="A125" s="760" t="s">
        <v>103</v>
      </c>
      <c r="B125" s="760" t="s">
        <v>167</v>
      </c>
      <c r="C125" s="763" t="s">
        <v>99</v>
      </c>
      <c r="D125" s="261" t="s">
        <v>31</v>
      </c>
      <c r="E125" s="37" t="s">
        <v>59</v>
      </c>
      <c r="F125" s="237" t="s">
        <v>156</v>
      </c>
      <c r="G125" s="37" t="s">
        <v>140</v>
      </c>
      <c r="H125" s="107" t="s">
        <v>32</v>
      </c>
      <c r="I125" s="107" t="s">
        <v>31</v>
      </c>
      <c r="J125" s="107" t="s">
        <v>156</v>
      </c>
      <c r="K125" s="108" t="s">
        <v>168</v>
      </c>
      <c r="L125" s="107"/>
      <c r="M125" s="109">
        <f>M126+M127</f>
        <v>14735</v>
      </c>
      <c r="N125" s="109">
        <f>N126+N127</f>
        <v>14735</v>
      </c>
      <c r="O125" s="109">
        <f>O126+O127</f>
        <v>9604.7934700000005</v>
      </c>
      <c r="P125" s="61"/>
      <c r="Q125" s="44">
        <f t="shared" si="13"/>
        <v>65.2</v>
      </c>
      <c r="R125" s="110">
        <f>R128+R129</f>
        <v>2400</v>
      </c>
      <c r="S125" s="180"/>
    </row>
    <row r="126" spans="1:19" s="170" customFormat="1" ht="15" customHeight="1" thickBot="1">
      <c r="A126" s="759"/>
      <c r="B126" s="772"/>
      <c r="C126" s="777"/>
      <c r="D126" s="136" t="s">
        <v>31</v>
      </c>
      <c r="E126" s="75" t="s">
        <v>169</v>
      </c>
      <c r="F126" s="237" t="s">
        <v>156</v>
      </c>
      <c r="G126" s="37" t="s">
        <v>140</v>
      </c>
      <c r="H126" s="137" t="s">
        <v>32</v>
      </c>
      <c r="I126" s="137" t="s">
        <v>31</v>
      </c>
      <c r="J126" s="137" t="s">
        <v>156</v>
      </c>
      <c r="K126" s="108" t="s">
        <v>168</v>
      </c>
      <c r="L126" s="137" t="s">
        <v>75</v>
      </c>
      <c r="M126" s="262">
        <v>13164</v>
      </c>
      <c r="N126" s="262">
        <v>13164</v>
      </c>
      <c r="O126" s="262">
        <v>8603.3822700000001</v>
      </c>
      <c r="P126" s="54">
        <f>ROUND((O126*100/M126),1)</f>
        <v>65.400000000000006</v>
      </c>
      <c r="Q126" s="54">
        <f>ROUND((P126*100/N126),1)</f>
        <v>0.5</v>
      </c>
      <c r="R126" s="173"/>
      <c r="S126" s="766" t="s">
        <v>138</v>
      </c>
    </row>
    <row r="127" spans="1:19" s="170" customFormat="1" ht="15.75" thickBot="1">
      <c r="A127" s="759"/>
      <c r="B127" s="772"/>
      <c r="C127" s="777"/>
      <c r="D127" s="124" t="s">
        <v>31</v>
      </c>
      <c r="E127" s="56" t="s">
        <v>169</v>
      </c>
      <c r="F127" s="237" t="s">
        <v>156</v>
      </c>
      <c r="G127" s="37" t="s">
        <v>140</v>
      </c>
      <c r="H127" s="117" t="s">
        <v>32</v>
      </c>
      <c r="I127" s="117" t="s">
        <v>31</v>
      </c>
      <c r="J127" s="117" t="s">
        <v>156</v>
      </c>
      <c r="K127" s="108" t="s">
        <v>168</v>
      </c>
      <c r="L127" s="117" t="s">
        <v>92</v>
      </c>
      <c r="M127" s="246">
        <v>1571</v>
      </c>
      <c r="N127" s="246">
        <v>1571</v>
      </c>
      <c r="O127" s="246">
        <v>1001.4112</v>
      </c>
      <c r="P127" s="54">
        <f>ROUND((O127*100/M127),1)</f>
        <v>63.7</v>
      </c>
      <c r="Q127" s="54">
        <f>ROUND((P127*100/N127),1)</f>
        <v>4.0999999999999996</v>
      </c>
      <c r="R127" s="119"/>
      <c r="S127" s="776"/>
    </row>
    <row r="128" spans="1:19" s="170" customFormat="1" ht="15.75" hidden="1" thickBot="1">
      <c r="A128" s="759"/>
      <c r="B128" s="772"/>
      <c r="C128" s="777"/>
      <c r="D128" s="124" t="s">
        <v>31</v>
      </c>
      <c r="E128" s="56" t="s">
        <v>59</v>
      </c>
      <c r="F128" s="237" t="s">
        <v>156</v>
      </c>
      <c r="G128" s="47"/>
      <c r="H128" s="112" t="s">
        <v>32</v>
      </c>
      <c r="I128" s="112" t="s">
        <v>31</v>
      </c>
      <c r="J128" s="112" t="s">
        <v>156</v>
      </c>
      <c r="K128" s="113" t="s">
        <v>170</v>
      </c>
      <c r="L128" s="112" t="s">
        <v>82</v>
      </c>
      <c r="M128" s="263"/>
      <c r="N128" s="174"/>
      <c r="O128" s="174"/>
      <c r="P128" s="54"/>
      <c r="Q128" s="54" t="e">
        <f>ROUND((O128*100/N128),1)</f>
        <v>#DIV/0!</v>
      </c>
      <c r="R128" s="264">
        <v>2145</v>
      </c>
      <c r="S128" s="776"/>
    </row>
    <row r="129" spans="1:20" s="170" customFormat="1" ht="15.75" hidden="1" thickBot="1">
      <c r="A129" s="748"/>
      <c r="B129" s="773"/>
      <c r="C129" s="778"/>
      <c r="D129" s="177" t="s">
        <v>31</v>
      </c>
      <c r="E129" s="126" t="s">
        <v>59</v>
      </c>
      <c r="F129" s="237" t="s">
        <v>156</v>
      </c>
      <c r="G129" s="126"/>
      <c r="H129" s="127" t="s">
        <v>32</v>
      </c>
      <c r="I129" s="127" t="s">
        <v>31</v>
      </c>
      <c r="J129" s="127" t="s">
        <v>156</v>
      </c>
      <c r="K129" s="113" t="s">
        <v>170</v>
      </c>
      <c r="L129" s="127" t="s">
        <v>113</v>
      </c>
      <c r="M129" s="187"/>
      <c r="N129" s="178"/>
      <c r="O129" s="178"/>
      <c r="P129" s="151"/>
      <c r="Q129" s="151" t="e">
        <f>ROUND((O129*100/N129),1)</f>
        <v>#DIV/0!</v>
      </c>
      <c r="R129" s="188">
        <v>255</v>
      </c>
      <c r="S129" s="767"/>
    </row>
    <row r="130" spans="1:20" s="170" customFormat="1" ht="15.75" hidden="1" customHeight="1">
      <c r="A130" s="760" t="s">
        <v>103</v>
      </c>
      <c r="B130" s="760" t="s">
        <v>139</v>
      </c>
      <c r="C130" s="763" t="s">
        <v>99</v>
      </c>
      <c r="D130" s="136" t="s">
        <v>31</v>
      </c>
      <c r="E130" s="76" t="s">
        <v>59</v>
      </c>
      <c r="F130" s="237" t="s">
        <v>156</v>
      </c>
      <c r="G130" s="76"/>
      <c r="H130" s="144" t="s">
        <v>32</v>
      </c>
      <c r="I130" s="144" t="s">
        <v>31</v>
      </c>
      <c r="J130" s="144" t="s">
        <v>156</v>
      </c>
      <c r="K130" s="144" t="s">
        <v>171</v>
      </c>
      <c r="L130" s="138"/>
      <c r="M130" s="189">
        <f>M131+M132</f>
        <v>0</v>
      </c>
      <c r="N130" s="189">
        <f>N131+N132</f>
        <v>0</v>
      </c>
      <c r="O130" s="265">
        <f>O131+O132</f>
        <v>0</v>
      </c>
      <c r="P130" s="61"/>
      <c r="Q130" s="44"/>
      <c r="R130" s="183">
        <f>R131+R132</f>
        <v>0</v>
      </c>
      <c r="S130" s="180"/>
    </row>
    <row r="131" spans="1:20" s="170" customFormat="1" ht="15" hidden="1" customHeight="1">
      <c r="A131" s="761"/>
      <c r="B131" s="761"/>
      <c r="C131" s="764"/>
      <c r="D131" s="136" t="s">
        <v>31</v>
      </c>
      <c r="E131" s="75" t="s">
        <v>59</v>
      </c>
      <c r="F131" s="237" t="s">
        <v>156</v>
      </c>
      <c r="G131" s="75"/>
      <c r="H131" s="137" t="s">
        <v>32</v>
      </c>
      <c r="I131" s="137" t="s">
        <v>31</v>
      </c>
      <c r="J131" s="137" t="s">
        <v>156</v>
      </c>
      <c r="K131" s="144" t="s">
        <v>171</v>
      </c>
      <c r="L131" s="137" t="s">
        <v>75</v>
      </c>
      <c r="M131" s="184"/>
      <c r="N131" s="184"/>
      <c r="O131" s="184"/>
      <c r="P131" s="184"/>
      <c r="Q131" s="184"/>
      <c r="R131" s="173"/>
      <c r="S131" s="766" t="s">
        <v>142</v>
      </c>
    </row>
    <row r="132" spans="1:20" s="170" customFormat="1" ht="15.75" hidden="1" customHeight="1">
      <c r="A132" s="762"/>
      <c r="B132" s="762"/>
      <c r="C132" s="765"/>
      <c r="D132" s="146" t="s">
        <v>31</v>
      </c>
      <c r="E132" s="147" t="s">
        <v>59</v>
      </c>
      <c r="F132" s="237" t="s">
        <v>156</v>
      </c>
      <c r="G132" s="147"/>
      <c r="H132" s="148" t="s">
        <v>32</v>
      </c>
      <c r="I132" s="148" t="s">
        <v>31</v>
      </c>
      <c r="J132" s="148" t="s">
        <v>156</v>
      </c>
      <c r="K132" s="113" t="s">
        <v>171</v>
      </c>
      <c r="L132" s="148" t="s">
        <v>92</v>
      </c>
      <c r="M132" s="266"/>
      <c r="N132" s="266"/>
      <c r="O132" s="266"/>
      <c r="P132" s="266"/>
      <c r="Q132" s="266"/>
      <c r="R132" s="176"/>
      <c r="S132" s="767"/>
    </row>
    <row r="133" spans="1:20" s="170" customFormat="1" ht="15.75" customHeight="1" thickBot="1">
      <c r="A133" s="760" t="s">
        <v>103</v>
      </c>
      <c r="B133" s="760" t="s">
        <v>172</v>
      </c>
      <c r="C133" s="763" t="s">
        <v>99</v>
      </c>
      <c r="D133" s="136" t="s">
        <v>31</v>
      </c>
      <c r="E133" s="75" t="s">
        <v>59</v>
      </c>
      <c r="F133" s="237" t="s">
        <v>156</v>
      </c>
      <c r="G133" s="75" t="s">
        <v>144</v>
      </c>
      <c r="H133" s="137" t="s">
        <v>32</v>
      </c>
      <c r="I133" s="137" t="s">
        <v>31</v>
      </c>
      <c r="J133" s="137" t="s">
        <v>156</v>
      </c>
      <c r="K133" s="144" t="s">
        <v>173</v>
      </c>
      <c r="L133" s="138"/>
      <c r="M133" s="189">
        <f>M134+M135+M136+M137</f>
        <v>11476</v>
      </c>
      <c r="N133" s="189">
        <f>N134+N135+N136+N137</f>
        <v>13578.074640000001</v>
      </c>
      <c r="O133" s="189">
        <f>O134+O135+O136+O137</f>
        <v>8711.7353999999996</v>
      </c>
      <c r="P133" s="61">
        <f>ROUND((O133*100/M133),1)</f>
        <v>75.900000000000006</v>
      </c>
      <c r="Q133" s="44">
        <f>ROUND((O133*100/N133),1)</f>
        <v>64.2</v>
      </c>
      <c r="R133" s="183">
        <f>R134+R135+R136+R137+R139+R140+R138</f>
        <v>25122.449999999997</v>
      </c>
      <c r="S133" s="180"/>
    </row>
    <row r="134" spans="1:20" s="170" customFormat="1" ht="15" customHeight="1" thickBot="1">
      <c r="A134" s="768"/>
      <c r="B134" s="768"/>
      <c r="C134" s="769"/>
      <c r="D134" s="136" t="s">
        <v>31</v>
      </c>
      <c r="E134" s="75" t="s">
        <v>59</v>
      </c>
      <c r="F134" s="237" t="s">
        <v>156</v>
      </c>
      <c r="G134" s="75" t="s">
        <v>144</v>
      </c>
      <c r="H134" s="137" t="s">
        <v>32</v>
      </c>
      <c r="I134" s="137" t="s">
        <v>31</v>
      </c>
      <c r="J134" s="137" t="s">
        <v>156</v>
      </c>
      <c r="K134" s="144" t="s">
        <v>173</v>
      </c>
      <c r="L134" s="137" t="s">
        <v>75</v>
      </c>
      <c r="M134" s="172">
        <v>10651</v>
      </c>
      <c r="N134" s="172">
        <v>11557.00164</v>
      </c>
      <c r="O134" s="172">
        <v>7260.1554999999998</v>
      </c>
      <c r="P134" s="54">
        <f>ROUND((O134*100/M134),1)</f>
        <v>68.2</v>
      </c>
      <c r="Q134" s="54">
        <f>ROUND((O134*100/N134),1)</f>
        <v>62.8</v>
      </c>
      <c r="R134" s="184">
        <f>25519.975-3273</f>
        <v>22246.974999999999</v>
      </c>
      <c r="S134" s="770" t="s">
        <v>146</v>
      </c>
      <c r="T134" s="194"/>
    </row>
    <row r="135" spans="1:20" s="170" customFormat="1" ht="15.75" thickBot="1">
      <c r="A135" s="768"/>
      <c r="B135" s="768"/>
      <c r="C135" s="769"/>
      <c r="D135" s="124" t="s">
        <v>31</v>
      </c>
      <c r="E135" s="56" t="s">
        <v>59</v>
      </c>
      <c r="F135" s="237" t="s">
        <v>156</v>
      </c>
      <c r="G135" s="75" t="s">
        <v>144</v>
      </c>
      <c r="H135" s="117" t="s">
        <v>32</v>
      </c>
      <c r="I135" s="117" t="s">
        <v>31</v>
      </c>
      <c r="J135" s="117" t="s">
        <v>156</v>
      </c>
      <c r="K135" s="144" t="s">
        <v>173</v>
      </c>
      <c r="L135" s="117" t="s">
        <v>92</v>
      </c>
      <c r="M135" s="118">
        <v>825</v>
      </c>
      <c r="N135" s="118">
        <v>825</v>
      </c>
      <c r="O135" s="118">
        <v>480.93360000000001</v>
      </c>
      <c r="P135" s="54">
        <f>ROUND((O135*100/M135),1)</f>
        <v>58.3</v>
      </c>
      <c r="Q135" s="54">
        <f>ROUND((O135*100/N135),1)</f>
        <v>58.3</v>
      </c>
      <c r="R135" s="185">
        <f>2875.723-50.248</f>
        <v>2825.4749999999999</v>
      </c>
      <c r="S135" s="771"/>
      <c r="T135" s="194"/>
    </row>
    <row r="136" spans="1:20" s="170" customFormat="1" ht="15.75" thickBot="1">
      <c r="A136" s="768"/>
      <c r="B136" s="768"/>
      <c r="C136" s="769"/>
      <c r="D136" s="196" t="s">
        <v>31</v>
      </c>
      <c r="E136" s="47" t="s">
        <v>59</v>
      </c>
      <c r="F136" s="237" t="s">
        <v>156</v>
      </c>
      <c r="G136" s="75" t="s">
        <v>144</v>
      </c>
      <c r="H136" s="112" t="s">
        <v>32</v>
      </c>
      <c r="I136" s="112" t="s">
        <v>31</v>
      </c>
      <c r="J136" s="112" t="s">
        <v>156</v>
      </c>
      <c r="K136" s="144" t="s">
        <v>173</v>
      </c>
      <c r="L136" s="112" t="s">
        <v>82</v>
      </c>
      <c r="M136" s="114">
        <v>0</v>
      </c>
      <c r="N136" s="114">
        <v>1196.0730000000001</v>
      </c>
      <c r="O136" s="114">
        <v>970.6463</v>
      </c>
      <c r="P136" s="54" t="e">
        <f>ROUND((O136*100/M136),1)</f>
        <v>#DIV/0!</v>
      </c>
      <c r="Q136" s="54">
        <f>ROUND((O136*100/N136),1)</f>
        <v>81.2</v>
      </c>
      <c r="R136" s="200">
        <v>0</v>
      </c>
      <c r="S136" s="771"/>
      <c r="T136" s="194"/>
    </row>
    <row r="137" spans="1:20" s="170" customFormat="1" ht="15.75" hidden="1" thickBot="1">
      <c r="A137" s="768"/>
      <c r="B137" s="768"/>
      <c r="C137" s="769"/>
      <c r="D137" s="124" t="s">
        <v>31</v>
      </c>
      <c r="E137" s="56" t="s">
        <v>59</v>
      </c>
      <c r="F137" s="237" t="s">
        <v>156</v>
      </c>
      <c r="G137" s="56"/>
      <c r="H137" s="117" t="s">
        <v>32</v>
      </c>
      <c r="I137" s="117" t="s">
        <v>31</v>
      </c>
      <c r="J137" s="117" t="s">
        <v>156</v>
      </c>
      <c r="K137" s="186" t="s">
        <v>174</v>
      </c>
      <c r="L137" s="117" t="s">
        <v>113</v>
      </c>
      <c r="M137" s="123"/>
      <c r="N137" s="123"/>
      <c r="O137" s="123"/>
      <c r="P137" s="54" t="e">
        <f>ROUND((O137*100/M137),1)</f>
        <v>#DIV/0!</v>
      </c>
      <c r="Q137" s="54" t="e">
        <f>ROUND((O137*100/N137),1)</f>
        <v>#DIV/0!</v>
      </c>
      <c r="R137" s="121">
        <f>50</f>
        <v>50</v>
      </c>
      <c r="S137" s="771"/>
      <c r="T137" s="194">
        <f>M129+M105</f>
        <v>0</v>
      </c>
    </row>
    <row r="138" spans="1:20" s="170" customFormat="1" ht="15" hidden="1" customHeight="1">
      <c r="A138" s="768"/>
      <c r="B138" s="768"/>
      <c r="C138" s="769"/>
      <c r="D138" s="124" t="s">
        <v>31</v>
      </c>
      <c r="E138" s="56" t="s">
        <v>59</v>
      </c>
      <c r="F138" s="237" t="s">
        <v>156</v>
      </c>
      <c r="G138" s="56"/>
      <c r="H138" s="117" t="s">
        <v>32</v>
      </c>
      <c r="I138" s="117" t="s">
        <v>31</v>
      </c>
      <c r="J138" s="117" t="s">
        <v>156</v>
      </c>
      <c r="K138" s="186" t="s">
        <v>175</v>
      </c>
      <c r="L138" s="117" t="s">
        <v>75</v>
      </c>
      <c r="M138" s="199"/>
      <c r="N138" s="199"/>
      <c r="O138" s="199"/>
      <c r="P138" s="199"/>
      <c r="Q138" s="199"/>
      <c r="R138" s="200"/>
      <c r="S138" s="771"/>
      <c r="T138" s="194"/>
    </row>
    <row r="139" spans="1:20" s="170" customFormat="1" ht="15" hidden="1" customHeight="1">
      <c r="A139" s="768"/>
      <c r="B139" s="768"/>
      <c r="C139" s="769"/>
      <c r="D139" s="124" t="s">
        <v>31</v>
      </c>
      <c r="E139" s="56" t="s">
        <v>59</v>
      </c>
      <c r="F139" s="237" t="s">
        <v>156</v>
      </c>
      <c r="G139" s="56"/>
      <c r="H139" s="117" t="s">
        <v>32</v>
      </c>
      <c r="I139" s="117" t="s">
        <v>31</v>
      </c>
      <c r="J139" s="117" t="s">
        <v>156</v>
      </c>
      <c r="K139" s="186" t="s">
        <v>108</v>
      </c>
      <c r="L139" s="117" t="s">
        <v>75</v>
      </c>
      <c r="M139" s="199"/>
      <c r="N139" s="199"/>
      <c r="O139" s="199"/>
      <c r="P139" s="199"/>
      <c r="Q139" s="199"/>
      <c r="R139" s="200"/>
      <c r="S139" s="771"/>
      <c r="T139" s="194"/>
    </row>
    <row r="140" spans="1:20" s="170" customFormat="1" ht="15.75" hidden="1" customHeight="1">
      <c r="A140" s="768"/>
      <c r="B140" s="768"/>
      <c r="C140" s="769"/>
      <c r="D140" s="165" t="s">
        <v>31</v>
      </c>
      <c r="E140" s="166" t="s">
        <v>59</v>
      </c>
      <c r="F140" s="237" t="s">
        <v>156</v>
      </c>
      <c r="G140" s="166"/>
      <c r="H140" s="167" t="s">
        <v>32</v>
      </c>
      <c r="I140" s="167" t="s">
        <v>31</v>
      </c>
      <c r="J140" s="167" t="s">
        <v>156</v>
      </c>
      <c r="K140" s="267" t="s">
        <v>108</v>
      </c>
      <c r="L140" s="138" t="s">
        <v>92</v>
      </c>
      <c r="M140" s="268"/>
      <c r="N140" s="268"/>
      <c r="O140" s="268"/>
      <c r="P140" s="268"/>
      <c r="Q140" s="268"/>
      <c r="R140" s="269"/>
      <c r="S140" s="771"/>
      <c r="T140" s="194"/>
    </row>
    <row r="141" spans="1:20" s="170" customFormat="1" ht="22.5" customHeight="1" thickBot="1">
      <c r="A141" s="752" t="s">
        <v>116</v>
      </c>
      <c r="B141" s="752" t="s">
        <v>176</v>
      </c>
      <c r="C141" s="755" t="s">
        <v>99</v>
      </c>
      <c r="D141" s="270" t="s">
        <v>31</v>
      </c>
      <c r="E141" s="56" t="s">
        <v>59</v>
      </c>
      <c r="F141" s="237" t="s">
        <v>156</v>
      </c>
      <c r="G141" s="56" t="s">
        <v>110</v>
      </c>
      <c r="H141" s="117" t="s">
        <v>32</v>
      </c>
      <c r="I141" s="117" t="s">
        <v>31</v>
      </c>
      <c r="J141" s="117" t="s">
        <v>156</v>
      </c>
      <c r="K141" s="186" t="s">
        <v>173</v>
      </c>
      <c r="L141" s="117"/>
      <c r="M141" s="120">
        <f>M142</f>
        <v>0</v>
      </c>
      <c r="N141" s="120">
        <f>N142</f>
        <v>0</v>
      </c>
      <c r="O141" s="120">
        <f>O142</f>
        <v>0</v>
      </c>
      <c r="P141" s="120"/>
      <c r="Q141" s="120"/>
      <c r="R141" s="271"/>
      <c r="S141" s="164"/>
      <c r="T141" s="194"/>
    </row>
    <row r="142" spans="1:20" s="170" customFormat="1" ht="24.75" customHeight="1" thickBot="1">
      <c r="A142" s="753"/>
      <c r="B142" s="753"/>
      <c r="C142" s="756"/>
      <c r="D142" s="270" t="s">
        <v>31</v>
      </c>
      <c r="E142" s="56" t="s">
        <v>59</v>
      </c>
      <c r="F142" s="237" t="s">
        <v>156</v>
      </c>
      <c r="G142" s="56" t="s">
        <v>110</v>
      </c>
      <c r="H142" s="117" t="s">
        <v>32</v>
      </c>
      <c r="I142" s="117" t="s">
        <v>31</v>
      </c>
      <c r="J142" s="117" t="s">
        <v>156</v>
      </c>
      <c r="K142" s="186" t="s">
        <v>173</v>
      </c>
      <c r="L142" s="117" t="s">
        <v>75</v>
      </c>
      <c r="M142" s="122">
        <v>0</v>
      </c>
      <c r="N142" s="122">
        <v>0</v>
      </c>
      <c r="O142" s="122">
        <v>0</v>
      </c>
      <c r="P142" s="54" t="e">
        <f>ROUND((O142*100/M142),1)</f>
        <v>#DIV/0!</v>
      </c>
      <c r="Q142" s="54" t="e">
        <f>ROUND((P142*100/N142),1)</f>
        <v>#DIV/0!</v>
      </c>
      <c r="R142" s="271"/>
      <c r="S142" s="164"/>
      <c r="T142" s="194"/>
    </row>
    <row r="143" spans="1:20" s="170" customFormat="1" ht="27.75" customHeight="1" thickBot="1">
      <c r="A143" s="754"/>
      <c r="B143" s="754"/>
      <c r="C143" s="757"/>
      <c r="D143" s="111" t="s">
        <v>31</v>
      </c>
      <c r="E143" s="47" t="s">
        <v>59</v>
      </c>
      <c r="F143" s="237" t="s">
        <v>156</v>
      </c>
      <c r="G143" s="47" t="s">
        <v>149</v>
      </c>
      <c r="H143" s="112" t="s">
        <v>32</v>
      </c>
      <c r="I143" s="112" t="s">
        <v>31</v>
      </c>
      <c r="J143" s="112" t="s">
        <v>156</v>
      </c>
      <c r="K143" s="113" t="s">
        <v>177</v>
      </c>
      <c r="L143" s="138"/>
      <c r="M143" s="272">
        <f>M144+M145</f>
        <v>132</v>
      </c>
      <c r="N143" s="272">
        <f>N144+N145</f>
        <v>132</v>
      </c>
      <c r="O143" s="272">
        <f>O144+O145</f>
        <v>71.241</v>
      </c>
      <c r="P143" s="273"/>
      <c r="Q143" s="120"/>
      <c r="R143" s="271"/>
      <c r="S143" s="164"/>
      <c r="T143" s="194"/>
    </row>
    <row r="144" spans="1:20" s="170" customFormat="1" ht="24" customHeight="1" thickBot="1">
      <c r="A144" s="758" t="s">
        <v>103</v>
      </c>
      <c r="B144" s="759" t="s">
        <v>148</v>
      </c>
      <c r="C144" s="759" t="s">
        <v>99</v>
      </c>
      <c r="D144" s="136" t="s">
        <v>31</v>
      </c>
      <c r="E144" s="75" t="s">
        <v>59</v>
      </c>
      <c r="F144" s="237" t="s">
        <v>156</v>
      </c>
      <c r="G144" s="47" t="s">
        <v>149</v>
      </c>
      <c r="H144" s="137" t="s">
        <v>32</v>
      </c>
      <c r="I144" s="137" t="s">
        <v>31</v>
      </c>
      <c r="J144" s="137" t="s">
        <v>156</v>
      </c>
      <c r="K144" s="113" t="s">
        <v>177</v>
      </c>
      <c r="L144" s="137" t="s">
        <v>75</v>
      </c>
      <c r="M144" s="158">
        <v>120</v>
      </c>
      <c r="N144" s="158">
        <v>120</v>
      </c>
      <c r="O144" s="274">
        <v>61.241</v>
      </c>
      <c r="P144" s="275">
        <f>ROUND((O144*100/M144),1)</f>
        <v>51</v>
      </c>
      <c r="Q144" s="276">
        <f>ROUND((O144*100/N144),1)</f>
        <v>51</v>
      </c>
      <c r="R144" s="277">
        <v>137</v>
      </c>
      <c r="S144" s="278"/>
      <c r="T144" s="194"/>
    </row>
    <row r="145" spans="1:20" s="170" customFormat="1" ht="51" customHeight="1" thickBot="1">
      <c r="A145" s="758"/>
      <c r="B145" s="759"/>
      <c r="C145" s="759"/>
      <c r="D145" s="165" t="s">
        <v>31</v>
      </c>
      <c r="E145" s="166" t="s">
        <v>59</v>
      </c>
      <c r="F145" s="237" t="s">
        <v>156</v>
      </c>
      <c r="G145" s="47" t="s">
        <v>149</v>
      </c>
      <c r="H145" s="167" t="s">
        <v>32</v>
      </c>
      <c r="I145" s="167" t="s">
        <v>31</v>
      </c>
      <c r="J145" s="167" t="s">
        <v>156</v>
      </c>
      <c r="K145" s="113" t="s">
        <v>177</v>
      </c>
      <c r="L145" s="138" t="s">
        <v>92</v>
      </c>
      <c r="M145" s="279">
        <v>12</v>
      </c>
      <c r="N145" s="279">
        <v>12</v>
      </c>
      <c r="O145" s="280">
        <v>10</v>
      </c>
      <c r="P145" s="281">
        <f>ROUND((O145*100/M145),1)</f>
        <v>83.3</v>
      </c>
      <c r="Q145" s="282">
        <f>ROUND((O145*100/N145),1)</f>
        <v>83.3</v>
      </c>
      <c r="R145" s="283">
        <v>13</v>
      </c>
      <c r="S145" s="284"/>
      <c r="T145" s="194"/>
    </row>
    <row r="146" spans="1:20" s="170" customFormat="1" ht="25.5" customHeight="1" thickBot="1">
      <c r="A146" s="743" t="s">
        <v>6</v>
      </c>
      <c r="B146" s="746" t="s">
        <v>178</v>
      </c>
      <c r="C146" s="746" t="s">
        <v>99</v>
      </c>
      <c r="D146" s="285" t="s">
        <v>31</v>
      </c>
      <c r="E146" s="286" t="s">
        <v>59</v>
      </c>
      <c r="F146" s="286"/>
      <c r="G146" s="286"/>
      <c r="H146" s="287" t="s">
        <v>32</v>
      </c>
      <c r="I146" s="287"/>
      <c r="J146" s="287"/>
      <c r="K146" s="100"/>
      <c r="L146" s="287"/>
      <c r="M146" s="288">
        <f>M147+M148</f>
        <v>25951</v>
      </c>
      <c r="N146" s="288">
        <f>N147+N148</f>
        <v>26313.29566</v>
      </c>
      <c r="O146" s="288">
        <f>O147+O148</f>
        <v>12252.356269999998</v>
      </c>
      <c r="P146" s="61">
        <f>ROUND((O146*100/M146),1)</f>
        <v>47.2</v>
      </c>
      <c r="Q146" s="44">
        <f t="shared" ref="Q146:Q169" si="14">ROUND((O146*100/N146),1)</f>
        <v>46.6</v>
      </c>
      <c r="R146" s="288">
        <f>R147+R148</f>
        <v>35641</v>
      </c>
    </row>
    <row r="147" spans="1:20" s="170" customFormat="1" ht="24" customHeight="1" thickBot="1">
      <c r="A147" s="744"/>
      <c r="B147" s="747"/>
      <c r="C147" s="747"/>
      <c r="D147" s="289" t="s">
        <v>179</v>
      </c>
      <c r="E147" s="290" t="s">
        <v>59</v>
      </c>
      <c r="F147" s="290" t="s">
        <v>65</v>
      </c>
      <c r="G147" s="290" t="s">
        <v>101</v>
      </c>
      <c r="H147" s="287" t="s">
        <v>32</v>
      </c>
      <c r="I147" s="287" t="s">
        <v>31</v>
      </c>
      <c r="J147" s="287" t="s">
        <v>65</v>
      </c>
      <c r="K147" s="100" t="s">
        <v>180</v>
      </c>
      <c r="L147" s="287"/>
      <c r="M147" s="288">
        <f>M149+M150+M151+M152+M153+M154+M155+M156+M157+M158+M159+M160+M161</f>
        <v>21647</v>
      </c>
      <c r="N147" s="288">
        <f>N149+N150+N151+N152+N153+N154+N155+N156+N157+N158+N159+N160+N161</f>
        <v>22009.29566</v>
      </c>
      <c r="O147" s="288">
        <f>O149+O150+O151+O152+O153+O154+O155+O156+O157+O158+O159+O160+O161</f>
        <v>10425.266389999999</v>
      </c>
      <c r="P147" s="61">
        <f>ROUND((O147*100/M147),1)</f>
        <v>48.2</v>
      </c>
      <c r="Q147" s="44">
        <f t="shared" si="14"/>
        <v>47.4</v>
      </c>
      <c r="R147" s="288">
        <f>R149+R150+R151+R152+R153+R154+R157+R156+R158+R161</f>
        <v>31050</v>
      </c>
    </row>
    <row r="148" spans="1:20" s="170" customFormat="1" ht="22.5" customHeight="1" thickBot="1">
      <c r="A148" s="745"/>
      <c r="B148" s="748"/>
      <c r="C148" s="748"/>
      <c r="D148" s="291" t="s">
        <v>179</v>
      </c>
      <c r="E148" s="292" t="s">
        <v>59</v>
      </c>
      <c r="F148" s="292" t="s">
        <v>65</v>
      </c>
      <c r="G148" s="292" t="s">
        <v>101</v>
      </c>
      <c r="H148" s="293" t="s">
        <v>32</v>
      </c>
      <c r="I148" s="293" t="s">
        <v>31</v>
      </c>
      <c r="J148" s="293" t="s">
        <v>31</v>
      </c>
      <c r="K148" s="294" t="s">
        <v>181</v>
      </c>
      <c r="L148" s="293"/>
      <c r="M148" s="295">
        <f>M162</f>
        <v>4304</v>
      </c>
      <c r="N148" s="295">
        <f>N162</f>
        <v>4304</v>
      </c>
      <c r="O148" s="295">
        <f>O162</f>
        <v>1827.08988</v>
      </c>
      <c r="P148" s="61">
        <f>ROUND((O148*100/M148),1)</f>
        <v>42.5</v>
      </c>
      <c r="Q148" s="44">
        <f t="shared" si="14"/>
        <v>42.5</v>
      </c>
      <c r="R148" s="296">
        <f>R162+R172+R173</f>
        <v>4591</v>
      </c>
    </row>
    <row r="149" spans="1:20" s="170" customFormat="1" ht="48.75" thickBot="1">
      <c r="A149" s="297" t="s">
        <v>182</v>
      </c>
      <c r="B149" s="298" t="s">
        <v>104</v>
      </c>
      <c r="C149" s="299" t="s">
        <v>99</v>
      </c>
      <c r="D149" s="300" t="s">
        <v>179</v>
      </c>
      <c r="E149" s="300" t="s">
        <v>59</v>
      </c>
      <c r="F149" s="300" t="s">
        <v>65</v>
      </c>
      <c r="G149" s="300" t="s">
        <v>105</v>
      </c>
      <c r="H149" s="137" t="s">
        <v>32</v>
      </c>
      <c r="I149" s="137" t="s">
        <v>31</v>
      </c>
      <c r="J149" s="137" t="s">
        <v>65</v>
      </c>
      <c r="K149" s="137" t="s">
        <v>183</v>
      </c>
      <c r="L149" s="137" t="s">
        <v>75</v>
      </c>
      <c r="M149" s="158">
        <v>17094</v>
      </c>
      <c r="N149" s="158">
        <v>17094</v>
      </c>
      <c r="O149" s="158">
        <v>8466.4475700000003</v>
      </c>
      <c r="P149" s="54">
        <f t="shared" ref="P149:P161" si="15">ROUND((O149*100/M149),1)</f>
        <v>49.5</v>
      </c>
      <c r="Q149" s="54">
        <f t="shared" si="14"/>
        <v>49.5</v>
      </c>
      <c r="R149" s="145">
        <v>23339</v>
      </c>
    </row>
    <row r="150" spans="1:20" s="170" customFormat="1" ht="48.75" thickBot="1">
      <c r="A150" s="301" t="s">
        <v>182</v>
      </c>
      <c r="B150" s="302" t="s">
        <v>117</v>
      </c>
      <c r="C150" s="303" t="s">
        <v>99</v>
      </c>
      <c r="D150" s="304" t="s">
        <v>31</v>
      </c>
      <c r="E150" s="304" t="s">
        <v>59</v>
      </c>
      <c r="F150" s="300" t="s">
        <v>65</v>
      </c>
      <c r="G150" s="304" t="s">
        <v>184</v>
      </c>
      <c r="H150" s="117" t="s">
        <v>32</v>
      </c>
      <c r="I150" s="117" t="s">
        <v>31</v>
      </c>
      <c r="J150" s="137" t="s">
        <v>65</v>
      </c>
      <c r="K150" s="117" t="s">
        <v>185</v>
      </c>
      <c r="L150" s="117" t="s">
        <v>75</v>
      </c>
      <c r="M150" s="118">
        <v>237</v>
      </c>
      <c r="N150" s="118">
        <v>237</v>
      </c>
      <c r="O150" s="118">
        <v>105.92489</v>
      </c>
      <c r="P150" s="54">
        <f t="shared" si="15"/>
        <v>44.7</v>
      </c>
      <c r="Q150" s="54">
        <f t="shared" si="14"/>
        <v>44.7</v>
      </c>
      <c r="R150" s="185">
        <v>140</v>
      </c>
    </row>
    <row r="151" spans="1:20" s="170" customFormat="1" ht="48.75" thickBot="1">
      <c r="A151" s="301" t="s">
        <v>182</v>
      </c>
      <c r="B151" s="305" t="s">
        <v>120</v>
      </c>
      <c r="C151" s="303" t="s">
        <v>99</v>
      </c>
      <c r="D151" s="304" t="s">
        <v>31</v>
      </c>
      <c r="E151" s="304" t="s">
        <v>59</v>
      </c>
      <c r="F151" s="300" t="s">
        <v>65</v>
      </c>
      <c r="G151" s="304" t="s">
        <v>121</v>
      </c>
      <c r="H151" s="117" t="s">
        <v>32</v>
      </c>
      <c r="I151" s="117" t="s">
        <v>31</v>
      </c>
      <c r="J151" s="137" t="s">
        <v>65</v>
      </c>
      <c r="K151" s="117" t="s">
        <v>186</v>
      </c>
      <c r="L151" s="117" t="s">
        <v>75</v>
      </c>
      <c r="M151" s="118">
        <v>817</v>
      </c>
      <c r="N151" s="118">
        <v>817</v>
      </c>
      <c r="O151" s="118">
        <v>442.31983000000002</v>
      </c>
      <c r="P151" s="54">
        <f t="shared" si="15"/>
        <v>54.1</v>
      </c>
      <c r="Q151" s="54">
        <f t="shared" si="14"/>
        <v>54.1</v>
      </c>
      <c r="R151" s="306">
        <v>1183</v>
      </c>
    </row>
    <row r="152" spans="1:20" s="170" customFormat="1" ht="78.75" customHeight="1" thickBot="1">
      <c r="A152" s="301" t="s">
        <v>182</v>
      </c>
      <c r="B152" s="307" t="s">
        <v>124</v>
      </c>
      <c r="C152" s="303" t="s">
        <v>99</v>
      </c>
      <c r="D152" s="304" t="s">
        <v>31</v>
      </c>
      <c r="E152" s="304" t="s">
        <v>59</v>
      </c>
      <c r="F152" s="300" t="s">
        <v>65</v>
      </c>
      <c r="G152" s="304" t="s">
        <v>125</v>
      </c>
      <c r="H152" s="117" t="s">
        <v>32</v>
      </c>
      <c r="I152" s="117" t="s">
        <v>31</v>
      </c>
      <c r="J152" s="137" t="s">
        <v>65</v>
      </c>
      <c r="K152" s="117" t="s">
        <v>187</v>
      </c>
      <c r="L152" s="117" t="s">
        <v>82</v>
      </c>
      <c r="M152" s="118">
        <v>292</v>
      </c>
      <c r="N152" s="118">
        <v>216.10900000000001</v>
      </c>
      <c r="O152" s="118">
        <v>150.79689999999999</v>
      </c>
      <c r="P152" s="54">
        <f t="shared" si="15"/>
        <v>51.6</v>
      </c>
      <c r="Q152" s="54">
        <f t="shared" si="14"/>
        <v>69.8</v>
      </c>
      <c r="R152" s="306">
        <v>206</v>
      </c>
    </row>
    <row r="153" spans="1:20" s="170" customFormat="1" ht="93" customHeight="1" thickBot="1">
      <c r="A153" s="301" t="s">
        <v>182</v>
      </c>
      <c r="B153" s="307" t="s">
        <v>188</v>
      </c>
      <c r="C153" s="303" t="s">
        <v>99</v>
      </c>
      <c r="D153" s="304" t="s">
        <v>31</v>
      </c>
      <c r="E153" s="304" t="s">
        <v>59</v>
      </c>
      <c r="F153" s="300" t="s">
        <v>65</v>
      </c>
      <c r="G153" s="304" t="s">
        <v>129</v>
      </c>
      <c r="H153" s="117" t="s">
        <v>32</v>
      </c>
      <c r="I153" s="117" t="s">
        <v>31</v>
      </c>
      <c r="J153" s="137" t="s">
        <v>65</v>
      </c>
      <c r="K153" s="117" t="s">
        <v>189</v>
      </c>
      <c r="L153" s="117" t="s">
        <v>75</v>
      </c>
      <c r="M153" s="118">
        <v>188</v>
      </c>
      <c r="N153" s="118">
        <v>263.89100000000002</v>
      </c>
      <c r="O153" s="118">
        <v>115.35232999999999</v>
      </c>
      <c r="P153" s="54">
        <f t="shared" si="15"/>
        <v>61.4</v>
      </c>
      <c r="Q153" s="54">
        <f t="shared" si="14"/>
        <v>43.7</v>
      </c>
      <c r="R153" s="306">
        <v>421.77499999999998</v>
      </c>
    </row>
    <row r="154" spans="1:20" s="170" customFormat="1" ht="43.5" customHeight="1" thickBot="1">
      <c r="A154" s="730" t="s">
        <v>182</v>
      </c>
      <c r="B154" s="688" t="s">
        <v>132</v>
      </c>
      <c r="C154" s="750" t="s">
        <v>99</v>
      </c>
      <c r="D154" s="304" t="s">
        <v>31</v>
      </c>
      <c r="E154" s="304" t="s">
        <v>59</v>
      </c>
      <c r="F154" s="300" t="s">
        <v>65</v>
      </c>
      <c r="G154" s="304" t="s">
        <v>133</v>
      </c>
      <c r="H154" s="117" t="s">
        <v>32</v>
      </c>
      <c r="I154" s="117" t="s">
        <v>31</v>
      </c>
      <c r="J154" s="137" t="s">
        <v>65</v>
      </c>
      <c r="K154" s="117" t="s">
        <v>190</v>
      </c>
      <c r="L154" s="117" t="s">
        <v>75</v>
      </c>
      <c r="M154" s="118">
        <v>231</v>
      </c>
      <c r="N154" s="118">
        <v>231</v>
      </c>
      <c r="O154" s="118">
        <v>74.533000000000001</v>
      </c>
      <c r="P154" s="54">
        <f t="shared" si="15"/>
        <v>32.299999999999997</v>
      </c>
      <c r="Q154" s="54">
        <f t="shared" si="14"/>
        <v>32.299999999999997</v>
      </c>
      <c r="R154" s="306">
        <v>744</v>
      </c>
    </row>
    <row r="155" spans="1:20" s="170" customFormat="1" ht="33.75" customHeight="1" thickBot="1">
      <c r="A155" s="749"/>
      <c r="B155" s="689"/>
      <c r="C155" s="751"/>
      <c r="D155" s="304" t="s">
        <v>31</v>
      </c>
      <c r="E155" s="304" t="s">
        <v>59</v>
      </c>
      <c r="F155" s="300" t="s">
        <v>65</v>
      </c>
      <c r="G155" s="304" t="s">
        <v>133</v>
      </c>
      <c r="H155" s="117" t="s">
        <v>32</v>
      </c>
      <c r="I155" s="117" t="s">
        <v>31</v>
      </c>
      <c r="J155" s="137" t="s">
        <v>65</v>
      </c>
      <c r="K155" s="117" t="s">
        <v>190</v>
      </c>
      <c r="L155" s="117" t="s">
        <v>82</v>
      </c>
      <c r="M155" s="118">
        <v>1200</v>
      </c>
      <c r="N155" s="118">
        <v>1555.99866</v>
      </c>
      <c r="O155" s="118">
        <v>355.99865999999997</v>
      </c>
      <c r="P155" s="54">
        <v>0</v>
      </c>
      <c r="Q155" s="54">
        <f>ROUND((O155*100/N155),1)</f>
        <v>22.9</v>
      </c>
      <c r="R155" s="306"/>
    </row>
    <row r="156" spans="1:20" s="170" customFormat="1" ht="68.25" customHeight="1" thickBot="1">
      <c r="A156" s="301" t="s">
        <v>182</v>
      </c>
      <c r="B156" s="307" t="s">
        <v>191</v>
      </c>
      <c r="C156" s="303" t="s">
        <v>99</v>
      </c>
      <c r="D156" s="304" t="s">
        <v>31</v>
      </c>
      <c r="E156" s="304" t="s">
        <v>59</v>
      </c>
      <c r="F156" s="300" t="s">
        <v>65</v>
      </c>
      <c r="G156" s="304" t="s">
        <v>192</v>
      </c>
      <c r="H156" s="117" t="s">
        <v>32</v>
      </c>
      <c r="I156" s="117" t="s">
        <v>31</v>
      </c>
      <c r="J156" s="137" t="s">
        <v>65</v>
      </c>
      <c r="K156" s="117" t="s">
        <v>193</v>
      </c>
      <c r="L156" s="117" t="s">
        <v>82</v>
      </c>
      <c r="M156" s="118">
        <v>140</v>
      </c>
      <c r="N156" s="118">
        <v>140</v>
      </c>
      <c r="O156" s="118">
        <v>22.98</v>
      </c>
      <c r="P156" s="54">
        <f t="shared" si="15"/>
        <v>16.399999999999999</v>
      </c>
      <c r="Q156" s="54">
        <f t="shared" si="14"/>
        <v>16.399999999999999</v>
      </c>
      <c r="R156" s="306">
        <v>176</v>
      </c>
    </row>
    <row r="157" spans="1:20" s="170" customFormat="1" ht="48.75" thickBot="1">
      <c r="A157" s="301" t="s">
        <v>182</v>
      </c>
      <c r="B157" s="307" t="s">
        <v>194</v>
      </c>
      <c r="C157" s="303" t="s">
        <v>99</v>
      </c>
      <c r="D157" s="304" t="s">
        <v>31</v>
      </c>
      <c r="E157" s="304" t="s">
        <v>59</v>
      </c>
      <c r="F157" s="300" t="s">
        <v>65</v>
      </c>
      <c r="G157" s="304" t="s">
        <v>195</v>
      </c>
      <c r="H157" s="117" t="s">
        <v>32</v>
      </c>
      <c r="I157" s="117" t="s">
        <v>31</v>
      </c>
      <c r="J157" s="137" t="s">
        <v>65</v>
      </c>
      <c r="K157" s="117" t="s">
        <v>196</v>
      </c>
      <c r="L157" s="117" t="s">
        <v>82</v>
      </c>
      <c r="M157" s="118">
        <v>46</v>
      </c>
      <c r="N157" s="118">
        <v>46</v>
      </c>
      <c r="O157" s="118">
        <v>0</v>
      </c>
      <c r="P157" s="54">
        <f t="shared" si="15"/>
        <v>0</v>
      </c>
      <c r="Q157" s="54">
        <f t="shared" si="14"/>
        <v>0</v>
      </c>
      <c r="R157" s="306">
        <v>46</v>
      </c>
    </row>
    <row r="158" spans="1:20" s="170" customFormat="1" ht="48.75" thickBot="1">
      <c r="A158" s="301" t="s">
        <v>182</v>
      </c>
      <c r="B158" s="307" t="s">
        <v>148</v>
      </c>
      <c r="C158" s="303" t="s">
        <v>99</v>
      </c>
      <c r="D158" s="304" t="s">
        <v>31</v>
      </c>
      <c r="E158" s="304" t="s">
        <v>59</v>
      </c>
      <c r="F158" s="300" t="s">
        <v>65</v>
      </c>
      <c r="G158" s="304" t="s">
        <v>149</v>
      </c>
      <c r="H158" s="117" t="s">
        <v>32</v>
      </c>
      <c r="I158" s="117" t="s">
        <v>31</v>
      </c>
      <c r="J158" s="137" t="s">
        <v>65</v>
      </c>
      <c r="K158" s="117" t="s">
        <v>197</v>
      </c>
      <c r="L158" s="117" t="s">
        <v>75</v>
      </c>
      <c r="M158" s="118">
        <v>33</v>
      </c>
      <c r="N158" s="118">
        <v>33</v>
      </c>
      <c r="O158" s="118">
        <v>12</v>
      </c>
      <c r="P158" s="54">
        <f t="shared" si="15"/>
        <v>36.4</v>
      </c>
      <c r="Q158" s="54">
        <f t="shared" si="14"/>
        <v>36.4</v>
      </c>
      <c r="R158" s="306">
        <v>75</v>
      </c>
    </row>
    <row r="159" spans="1:20" s="170" customFormat="1" ht="48.75" thickBot="1">
      <c r="A159" s="301" t="s">
        <v>182</v>
      </c>
      <c r="B159" s="307" t="s">
        <v>167</v>
      </c>
      <c r="C159" s="303" t="s">
        <v>99</v>
      </c>
      <c r="D159" s="308" t="s">
        <v>31</v>
      </c>
      <c r="E159" s="304" t="s">
        <v>59</v>
      </c>
      <c r="F159" s="300" t="s">
        <v>65</v>
      </c>
      <c r="G159" s="308" t="s">
        <v>140</v>
      </c>
      <c r="H159" s="167" t="s">
        <v>32</v>
      </c>
      <c r="I159" s="167" t="s">
        <v>31</v>
      </c>
      <c r="J159" s="137" t="s">
        <v>65</v>
      </c>
      <c r="K159" s="167" t="s">
        <v>198</v>
      </c>
      <c r="L159" s="167" t="s">
        <v>75</v>
      </c>
      <c r="M159" s="168">
        <v>130</v>
      </c>
      <c r="N159" s="168">
        <v>130</v>
      </c>
      <c r="O159" s="168">
        <v>72</v>
      </c>
      <c r="P159" s="54">
        <f t="shared" si="15"/>
        <v>55.4</v>
      </c>
      <c r="Q159" s="54">
        <f t="shared" si="14"/>
        <v>55.4</v>
      </c>
      <c r="R159" s="309"/>
    </row>
    <row r="160" spans="1:20" s="170" customFormat="1" ht="60.75" thickBot="1">
      <c r="A160" s="301" t="s">
        <v>182</v>
      </c>
      <c r="B160" s="310" t="s">
        <v>199</v>
      </c>
      <c r="C160" s="303" t="s">
        <v>99</v>
      </c>
      <c r="D160" s="308" t="s">
        <v>31</v>
      </c>
      <c r="E160" s="304" t="s">
        <v>59</v>
      </c>
      <c r="F160" s="300" t="s">
        <v>65</v>
      </c>
      <c r="G160" s="308" t="s">
        <v>144</v>
      </c>
      <c r="H160" s="167" t="s">
        <v>32</v>
      </c>
      <c r="I160" s="167" t="s">
        <v>31</v>
      </c>
      <c r="J160" s="137" t="s">
        <v>65</v>
      </c>
      <c r="K160" s="167" t="s">
        <v>200</v>
      </c>
      <c r="L160" s="167" t="s">
        <v>82</v>
      </c>
      <c r="M160" s="168">
        <v>0</v>
      </c>
      <c r="N160" s="168">
        <v>0</v>
      </c>
      <c r="O160" s="168">
        <v>0</v>
      </c>
      <c r="P160" s="54" t="e">
        <f t="shared" si="15"/>
        <v>#DIV/0!</v>
      </c>
      <c r="Q160" s="54" t="e">
        <f t="shared" si="14"/>
        <v>#DIV/0!</v>
      </c>
      <c r="R160" s="309"/>
    </row>
    <row r="161" spans="1:21" s="170" customFormat="1" ht="60.75" customHeight="1" thickBot="1">
      <c r="A161" s="311" t="s">
        <v>182</v>
      </c>
      <c r="B161" s="310" t="s">
        <v>199</v>
      </c>
      <c r="C161" s="312" t="s">
        <v>99</v>
      </c>
      <c r="D161" s="313" t="s">
        <v>31</v>
      </c>
      <c r="E161" s="304" t="s">
        <v>59</v>
      </c>
      <c r="F161" s="300" t="s">
        <v>65</v>
      </c>
      <c r="G161" s="308" t="s">
        <v>144</v>
      </c>
      <c r="H161" s="148" t="s">
        <v>32</v>
      </c>
      <c r="I161" s="148" t="s">
        <v>31</v>
      </c>
      <c r="J161" s="137" t="s">
        <v>65</v>
      </c>
      <c r="K161" s="167" t="s">
        <v>200</v>
      </c>
      <c r="L161" s="148" t="s">
        <v>75</v>
      </c>
      <c r="M161" s="190">
        <v>1239</v>
      </c>
      <c r="N161" s="190">
        <v>1245.297</v>
      </c>
      <c r="O161" s="190">
        <v>606.91321000000005</v>
      </c>
      <c r="P161" s="54">
        <f t="shared" si="15"/>
        <v>49</v>
      </c>
      <c r="Q161" s="54">
        <f t="shared" si="14"/>
        <v>48.7</v>
      </c>
      <c r="R161" s="314">
        <f>4699.225+20</f>
        <v>4719.2250000000004</v>
      </c>
    </row>
    <row r="162" spans="1:21" s="321" customFormat="1" ht="63.75" customHeight="1" thickBot="1">
      <c r="A162" s="315" t="s">
        <v>6</v>
      </c>
      <c r="B162" s="316" t="s">
        <v>201</v>
      </c>
      <c r="C162" s="317" t="s">
        <v>99</v>
      </c>
      <c r="D162" s="291" t="s">
        <v>31</v>
      </c>
      <c r="E162" s="318" t="s">
        <v>59</v>
      </c>
      <c r="F162" s="318" t="s">
        <v>65</v>
      </c>
      <c r="G162" s="292" t="s">
        <v>101</v>
      </c>
      <c r="H162" s="231" t="s">
        <v>32</v>
      </c>
      <c r="I162" s="231" t="s">
        <v>31</v>
      </c>
      <c r="J162" s="231" t="s">
        <v>31</v>
      </c>
      <c r="K162" s="231" t="s">
        <v>202</v>
      </c>
      <c r="L162" s="231" t="s">
        <v>75</v>
      </c>
      <c r="M162" s="319">
        <f>M163+M164+M165+M166+M167+M169+M171+M172</f>
        <v>4304</v>
      </c>
      <c r="N162" s="319">
        <f>N163+N164+N165+N166+N167+N169+N171+N172</f>
        <v>4304</v>
      </c>
      <c r="O162" s="319">
        <f>O163+O164+O165+O166+O167+O169+O171+O172</f>
        <v>1827.08988</v>
      </c>
      <c r="P162" s="61">
        <f>ROUND((O162*100/M162),1)</f>
        <v>42.5</v>
      </c>
      <c r="Q162" s="44">
        <f t="shared" si="14"/>
        <v>42.5</v>
      </c>
      <c r="R162" s="320">
        <f>R163+R164+R165+R166+R167+R169+R171</f>
        <v>4391</v>
      </c>
    </row>
    <row r="163" spans="1:21" s="170" customFormat="1" ht="40.5" customHeight="1">
      <c r="A163" s="297" t="s">
        <v>116</v>
      </c>
      <c r="B163" s="298" t="s">
        <v>104</v>
      </c>
      <c r="C163" s="299" t="s">
        <v>99</v>
      </c>
      <c r="D163" s="300" t="s">
        <v>31</v>
      </c>
      <c r="E163" s="304" t="s">
        <v>59</v>
      </c>
      <c r="F163" s="304" t="s">
        <v>65</v>
      </c>
      <c r="G163" s="322" t="s">
        <v>203</v>
      </c>
      <c r="H163" s="137" t="s">
        <v>32</v>
      </c>
      <c r="I163" s="137" t="s">
        <v>31</v>
      </c>
      <c r="J163" s="137" t="s">
        <v>31</v>
      </c>
      <c r="K163" s="137" t="s">
        <v>204</v>
      </c>
      <c r="L163" s="137" t="s">
        <v>75</v>
      </c>
      <c r="M163" s="172">
        <v>2974</v>
      </c>
      <c r="N163" s="172">
        <v>2974</v>
      </c>
      <c r="O163" s="172">
        <v>1238.45345</v>
      </c>
      <c r="P163" s="54">
        <f t="shared" ref="P163:P171" si="16">ROUND((O163*100/M163),1)</f>
        <v>41.6</v>
      </c>
      <c r="Q163" s="54">
        <f t="shared" si="14"/>
        <v>41.6</v>
      </c>
      <c r="R163" s="323">
        <v>2871</v>
      </c>
    </row>
    <row r="164" spans="1:21" s="170" customFormat="1" ht="43.5" customHeight="1">
      <c r="A164" s="301" t="s">
        <v>103</v>
      </c>
      <c r="B164" s="305" t="s">
        <v>120</v>
      </c>
      <c r="C164" s="303" t="s">
        <v>99</v>
      </c>
      <c r="D164" s="304" t="s">
        <v>31</v>
      </c>
      <c r="E164" s="304" t="s">
        <v>59</v>
      </c>
      <c r="F164" s="304" t="s">
        <v>65</v>
      </c>
      <c r="G164" s="304" t="s">
        <v>205</v>
      </c>
      <c r="H164" s="117" t="s">
        <v>32</v>
      </c>
      <c r="I164" s="117" t="s">
        <v>31</v>
      </c>
      <c r="J164" s="117" t="s">
        <v>31</v>
      </c>
      <c r="K164" s="117" t="s">
        <v>206</v>
      </c>
      <c r="L164" s="117" t="s">
        <v>75</v>
      </c>
      <c r="M164" s="118">
        <v>690</v>
      </c>
      <c r="N164" s="118">
        <v>690</v>
      </c>
      <c r="O164" s="118">
        <v>299.87043999999997</v>
      </c>
      <c r="P164" s="54">
        <f t="shared" si="16"/>
        <v>43.5</v>
      </c>
      <c r="Q164" s="54">
        <f t="shared" si="14"/>
        <v>43.5</v>
      </c>
      <c r="R164" s="324">
        <v>621</v>
      </c>
    </row>
    <row r="165" spans="1:21" s="170" customFormat="1" ht="78" customHeight="1">
      <c r="A165" s="301" t="s">
        <v>103</v>
      </c>
      <c r="B165" s="307" t="s">
        <v>124</v>
      </c>
      <c r="C165" s="303" t="s">
        <v>99</v>
      </c>
      <c r="D165" s="304" t="s">
        <v>31</v>
      </c>
      <c r="E165" s="304" t="s">
        <v>59</v>
      </c>
      <c r="F165" s="304" t="s">
        <v>65</v>
      </c>
      <c r="G165" s="304" t="s">
        <v>207</v>
      </c>
      <c r="H165" s="117" t="s">
        <v>32</v>
      </c>
      <c r="I165" s="117" t="s">
        <v>31</v>
      </c>
      <c r="J165" s="117" t="s">
        <v>31</v>
      </c>
      <c r="K165" s="117" t="s">
        <v>208</v>
      </c>
      <c r="L165" s="117" t="s">
        <v>82</v>
      </c>
      <c r="M165" s="118">
        <v>43</v>
      </c>
      <c r="N165" s="118">
        <v>43</v>
      </c>
      <c r="O165" s="118">
        <v>28.8</v>
      </c>
      <c r="P165" s="54">
        <f t="shared" si="16"/>
        <v>67</v>
      </c>
      <c r="Q165" s="54">
        <f t="shared" si="14"/>
        <v>67</v>
      </c>
      <c r="R165" s="324">
        <v>40</v>
      </c>
    </row>
    <row r="166" spans="1:21" s="170" customFormat="1" ht="43.5" customHeight="1">
      <c r="A166" s="301" t="s">
        <v>103</v>
      </c>
      <c r="B166" s="307" t="s">
        <v>188</v>
      </c>
      <c r="C166" s="303" t="s">
        <v>99</v>
      </c>
      <c r="D166" s="304" t="s">
        <v>31</v>
      </c>
      <c r="E166" s="304" t="s">
        <v>59</v>
      </c>
      <c r="F166" s="304" t="s">
        <v>65</v>
      </c>
      <c r="G166" s="304" t="s">
        <v>209</v>
      </c>
      <c r="H166" s="117" t="s">
        <v>32</v>
      </c>
      <c r="I166" s="117" t="s">
        <v>31</v>
      </c>
      <c r="J166" s="117" t="s">
        <v>31</v>
      </c>
      <c r="K166" s="117" t="s">
        <v>210</v>
      </c>
      <c r="L166" s="117" t="s">
        <v>75</v>
      </c>
      <c r="M166" s="118">
        <v>41</v>
      </c>
      <c r="N166" s="118">
        <v>41</v>
      </c>
      <c r="O166" s="118">
        <v>22.4</v>
      </c>
      <c r="P166" s="54">
        <f t="shared" si="16"/>
        <v>54.6</v>
      </c>
      <c r="Q166" s="54">
        <f t="shared" si="14"/>
        <v>54.6</v>
      </c>
      <c r="R166" s="324">
        <v>30</v>
      </c>
    </row>
    <row r="167" spans="1:21" s="170" customFormat="1" ht="82.5" customHeight="1">
      <c r="A167" s="301" t="s">
        <v>103</v>
      </c>
      <c r="B167" s="307" t="s">
        <v>132</v>
      </c>
      <c r="C167" s="303" t="s">
        <v>99</v>
      </c>
      <c r="D167" s="304" t="s">
        <v>31</v>
      </c>
      <c r="E167" s="304" t="s">
        <v>59</v>
      </c>
      <c r="F167" s="304" t="s">
        <v>65</v>
      </c>
      <c r="G167" s="304" t="s">
        <v>211</v>
      </c>
      <c r="H167" s="117" t="s">
        <v>32</v>
      </c>
      <c r="I167" s="117" t="s">
        <v>31</v>
      </c>
      <c r="J167" s="117" t="s">
        <v>31</v>
      </c>
      <c r="K167" s="117" t="s">
        <v>212</v>
      </c>
      <c r="L167" s="117" t="s">
        <v>75</v>
      </c>
      <c r="M167" s="118">
        <v>40</v>
      </c>
      <c r="N167" s="118">
        <v>40</v>
      </c>
      <c r="O167" s="118">
        <v>40</v>
      </c>
      <c r="P167" s="54">
        <f t="shared" si="16"/>
        <v>100</v>
      </c>
      <c r="Q167" s="54">
        <f t="shared" si="14"/>
        <v>100</v>
      </c>
      <c r="R167" s="324">
        <v>260</v>
      </c>
    </row>
    <row r="168" spans="1:21" s="170" customFormat="1" ht="82.5" hidden="1" customHeight="1">
      <c r="A168" s="301"/>
      <c r="B168" s="325" t="s">
        <v>132</v>
      </c>
      <c r="C168" s="303" t="s">
        <v>99</v>
      </c>
      <c r="D168" s="304" t="s">
        <v>31</v>
      </c>
      <c r="E168" s="304" t="s">
        <v>59</v>
      </c>
      <c r="F168" s="304" t="s">
        <v>65</v>
      </c>
      <c r="G168" s="304"/>
      <c r="H168" s="117" t="s">
        <v>32</v>
      </c>
      <c r="I168" s="117" t="s">
        <v>31</v>
      </c>
      <c r="J168" s="117" t="s">
        <v>31</v>
      </c>
      <c r="K168" s="117" t="s">
        <v>213</v>
      </c>
      <c r="L168" s="117" t="s">
        <v>82</v>
      </c>
      <c r="M168" s="118"/>
      <c r="N168" s="118"/>
      <c r="O168" s="118"/>
      <c r="P168" s="54">
        <v>0</v>
      </c>
      <c r="Q168" s="54" t="e">
        <f>ROUND((O168*100/N168),1)</f>
        <v>#DIV/0!</v>
      </c>
      <c r="R168" s="324"/>
    </row>
    <row r="169" spans="1:21" s="170" customFormat="1" ht="47.25" customHeight="1">
      <c r="A169" s="730" t="s">
        <v>103</v>
      </c>
      <c r="B169" s="688" t="s">
        <v>199</v>
      </c>
      <c r="C169" s="732" t="s">
        <v>99</v>
      </c>
      <c r="D169" s="304" t="s">
        <v>31</v>
      </c>
      <c r="E169" s="304" t="s">
        <v>59</v>
      </c>
      <c r="F169" s="304" t="s">
        <v>65</v>
      </c>
      <c r="G169" s="304" t="s">
        <v>214</v>
      </c>
      <c r="H169" s="117" t="s">
        <v>32</v>
      </c>
      <c r="I169" s="117" t="s">
        <v>31</v>
      </c>
      <c r="J169" s="117" t="s">
        <v>31</v>
      </c>
      <c r="K169" s="117" t="s">
        <v>215</v>
      </c>
      <c r="L169" s="117" t="s">
        <v>75</v>
      </c>
      <c r="M169" s="118">
        <v>409</v>
      </c>
      <c r="N169" s="118">
        <v>409</v>
      </c>
      <c r="O169" s="118">
        <v>180.56599</v>
      </c>
      <c r="P169" s="54">
        <f t="shared" si="16"/>
        <v>44.1</v>
      </c>
      <c r="Q169" s="54">
        <f t="shared" si="14"/>
        <v>44.1</v>
      </c>
      <c r="R169" s="324">
        <v>562</v>
      </c>
    </row>
    <row r="170" spans="1:21" s="170" customFormat="1" ht="34.5" hidden="1" customHeight="1">
      <c r="A170" s="731"/>
      <c r="B170" s="689"/>
      <c r="C170" s="733"/>
      <c r="D170" s="304" t="s">
        <v>31</v>
      </c>
      <c r="E170" s="304" t="s">
        <v>59</v>
      </c>
      <c r="F170" s="304" t="s">
        <v>65</v>
      </c>
      <c r="G170" s="304"/>
      <c r="H170" s="117" t="s">
        <v>32</v>
      </c>
      <c r="I170" s="117" t="s">
        <v>31</v>
      </c>
      <c r="J170" s="117" t="s">
        <v>31</v>
      </c>
      <c r="K170" s="117" t="s">
        <v>216</v>
      </c>
      <c r="L170" s="117" t="s">
        <v>82</v>
      </c>
      <c r="M170" s="118"/>
      <c r="N170" s="118"/>
      <c r="O170" s="118"/>
      <c r="P170" s="54">
        <v>0</v>
      </c>
      <c r="Q170" s="54" t="e">
        <f>ROUND((O170*100/N170),1)</f>
        <v>#DIV/0!</v>
      </c>
      <c r="R170" s="326"/>
    </row>
    <row r="171" spans="1:21" s="170" customFormat="1" ht="40.5" customHeight="1" thickBot="1">
      <c r="A171" s="311" t="s">
        <v>182</v>
      </c>
      <c r="B171" s="327" t="s">
        <v>148</v>
      </c>
      <c r="C171" s="312" t="s">
        <v>99</v>
      </c>
      <c r="D171" s="313" t="s">
        <v>31</v>
      </c>
      <c r="E171" s="304" t="s">
        <v>59</v>
      </c>
      <c r="F171" s="304" t="s">
        <v>65</v>
      </c>
      <c r="G171" s="308" t="s">
        <v>217</v>
      </c>
      <c r="H171" s="148" t="s">
        <v>32</v>
      </c>
      <c r="I171" s="148" t="s">
        <v>31</v>
      </c>
      <c r="J171" s="148" t="s">
        <v>31</v>
      </c>
      <c r="K171" s="148" t="s">
        <v>218</v>
      </c>
      <c r="L171" s="148" t="s">
        <v>75</v>
      </c>
      <c r="M171" s="190">
        <v>7</v>
      </c>
      <c r="N171" s="190">
        <v>7</v>
      </c>
      <c r="O171" s="190">
        <v>7</v>
      </c>
      <c r="P171" s="151">
        <f t="shared" si="16"/>
        <v>100</v>
      </c>
      <c r="Q171" s="151">
        <v>0</v>
      </c>
      <c r="R171" s="328">
        <v>7</v>
      </c>
    </row>
    <row r="172" spans="1:21" s="321" customFormat="1" ht="61.5" customHeight="1" thickBot="1">
      <c r="A172" s="329" t="s">
        <v>103</v>
      </c>
      <c r="B172" s="330" t="s">
        <v>219</v>
      </c>
      <c r="C172" s="331" t="s">
        <v>99</v>
      </c>
      <c r="D172" s="332" t="s">
        <v>31</v>
      </c>
      <c r="E172" s="332" t="s">
        <v>59</v>
      </c>
      <c r="F172" s="304" t="s">
        <v>65</v>
      </c>
      <c r="G172" s="332" t="s">
        <v>220</v>
      </c>
      <c r="H172" s="238" t="s">
        <v>32</v>
      </c>
      <c r="I172" s="238" t="s">
        <v>31</v>
      </c>
      <c r="J172" s="238" t="s">
        <v>31</v>
      </c>
      <c r="K172" s="238" t="s">
        <v>221</v>
      </c>
      <c r="L172" s="238" t="s">
        <v>82</v>
      </c>
      <c r="M172" s="333">
        <v>100</v>
      </c>
      <c r="N172" s="333">
        <v>100</v>
      </c>
      <c r="O172" s="334">
        <v>10</v>
      </c>
      <c r="P172" s="335">
        <f>ROUND((O172*100/M172),1)</f>
        <v>10</v>
      </c>
      <c r="Q172" s="336">
        <f>O185</f>
        <v>0</v>
      </c>
      <c r="R172" s="337">
        <v>200</v>
      </c>
      <c r="T172" s="235"/>
      <c r="U172" s="235"/>
    </row>
    <row r="173" spans="1:21" s="321" customFormat="1" ht="15.75" hidden="1" customHeight="1">
      <c r="A173" s="734" t="s">
        <v>103</v>
      </c>
      <c r="B173" s="737" t="s">
        <v>222</v>
      </c>
      <c r="C173" s="740" t="s">
        <v>99</v>
      </c>
      <c r="D173" s="338" t="s">
        <v>31</v>
      </c>
      <c r="E173" s="332" t="s">
        <v>59</v>
      </c>
      <c r="F173" s="332" t="s">
        <v>88</v>
      </c>
      <c r="G173" s="332"/>
      <c r="H173" s="238" t="s">
        <v>32</v>
      </c>
      <c r="I173" s="238" t="s">
        <v>31</v>
      </c>
      <c r="J173" s="238" t="s">
        <v>31</v>
      </c>
      <c r="K173" s="339" t="s">
        <v>223</v>
      </c>
      <c r="L173" s="238"/>
      <c r="M173" s="241">
        <f t="shared" ref="M173:R173" si="17">M174+M175+M176</f>
        <v>0</v>
      </c>
      <c r="N173" s="241">
        <f t="shared" si="17"/>
        <v>0</v>
      </c>
      <c r="O173" s="241">
        <f t="shared" si="17"/>
        <v>0</v>
      </c>
      <c r="P173" s="241">
        <f t="shared" si="17"/>
        <v>0</v>
      </c>
      <c r="Q173" s="241">
        <f t="shared" si="17"/>
        <v>0</v>
      </c>
      <c r="R173" s="340">
        <f t="shared" si="17"/>
        <v>0</v>
      </c>
      <c r="S173" s="235"/>
      <c r="T173" s="235"/>
      <c r="U173" s="235"/>
    </row>
    <row r="174" spans="1:21" s="321" customFormat="1" hidden="1">
      <c r="A174" s="735"/>
      <c r="B174" s="738"/>
      <c r="C174" s="741"/>
      <c r="D174" s="341" t="s">
        <v>31</v>
      </c>
      <c r="E174" s="342" t="s">
        <v>59</v>
      </c>
      <c r="F174" s="342" t="s">
        <v>88</v>
      </c>
      <c r="G174" s="342"/>
      <c r="H174" s="339" t="s">
        <v>32</v>
      </c>
      <c r="I174" s="339" t="s">
        <v>31</v>
      </c>
      <c r="J174" s="339" t="s">
        <v>31</v>
      </c>
      <c r="K174" s="339" t="s">
        <v>223</v>
      </c>
      <c r="L174" s="343" t="s">
        <v>82</v>
      </c>
      <c r="M174" s="344"/>
      <c r="N174" s="344"/>
      <c r="O174" s="344"/>
      <c r="P174" s="344"/>
      <c r="Q174" s="344"/>
      <c r="R174" s="344"/>
      <c r="S174" s="235" t="s">
        <v>224</v>
      </c>
      <c r="T174" s="235"/>
      <c r="U174" s="235"/>
    </row>
    <row r="175" spans="1:21" s="321" customFormat="1" ht="15.75" hidden="1" thickBot="1">
      <c r="A175" s="735"/>
      <c r="B175" s="738"/>
      <c r="C175" s="741"/>
      <c r="D175" s="345" t="s">
        <v>31</v>
      </c>
      <c r="E175" s="346" t="s">
        <v>59</v>
      </c>
      <c r="F175" s="346" t="s">
        <v>88</v>
      </c>
      <c r="G175" s="346"/>
      <c r="H175" s="347" t="s">
        <v>32</v>
      </c>
      <c r="I175" s="347" t="s">
        <v>31</v>
      </c>
      <c r="J175" s="347" t="s">
        <v>31</v>
      </c>
      <c r="K175" s="347" t="s">
        <v>223</v>
      </c>
      <c r="L175" s="348" t="s">
        <v>113</v>
      </c>
      <c r="M175" s="349"/>
      <c r="N175" s="349"/>
      <c r="O175" s="349"/>
      <c r="P175" s="349"/>
      <c r="Q175" s="349"/>
      <c r="R175" s="350"/>
      <c r="S175" s="235"/>
      <c r="T175" s="235"/>
      <c r="U175" s="235"/>
    </row>
    <row r="176" spans="1:21" s="321" customFormat="1" ht="15.75" hidden="1" thickBot="1">
      <c r="A176" s="736"/>
      <c r="B176" s="739"/>
      <c r="C176" s="742"/>
      <c r="D176" s="338" t="s">
        <v>31</v>
      </c>
      <c r="E176" s="332" t="s">
        <v>59</v>
      </c>
      <c r="F176" s="332" t="s">
        <v>88</v>
      </c>
      <c r="G176" s="332"/>
      <c r="H176" s="238" t="s">
        <v>32</v>
      </c>
      <c r="I176" s="238" t="s">
        <v>31</v>
      </c>
      <c r="J176" s="238" t="s">
        <v>31</v>
      </c>
      <c r="K176" s="238" t="s">
        <v>223</v>
      </c>
      <c r="L176" s="351" t="s">
        <v>67</v>
      </c>
      <c r="M176" s="352"/>
      <c r="N176" s="352"/>
      <c r="O176" s="352"/>
      <c r="P176" s="352"/>
      <c r="Q176" s="352"/>
      <c r="R176" s="352"/>
      <c r="S176" s="235"/>
      <c r="T176" s="235"/>
      <c r="U176" s="235"/>
    </row>
    <row r="177" spans="1:21" s="170" customFormat="1" hidden="1">
      <c r="A177" s="353"/>
      <c r="B177" s="354"/>
      <c r="C177" s="354"/>
      <c r="D177" s="322"/>
      <c r="E177" s="322"/>
      <c r="F177" s="322"/>
      <c r="G177" s="322"/>
      <c r="H177" s="355"/>
      <c r="I177" s="355"/>
      <c r="J177" s="355"/>
      <c r="K177" s="355"/>
      <c r="L177" s="356"/>
      <c r="M177" s="357"/>
      <c r="N177" s="357"/>
      <c r="O177" s="357"/>
      <c r="P177" s="357"/>
      <c r="Q177" s="357"/>
      <c r="R177" s="358"/>
      <c r="T177" s="235"/>
      <c r="U177" s="235"/>
    </row>
    <row r="178" spans="1:21" s="170" customFormat="1" ht="15.75" hidden="1" thickBot="1">
      <c r="A178" s="359"/>
      <c r="B178" s="327"/>
      <c r="C178" s="327"/>
      <c r="D178" s="313"/>
      <c r="E178" s="313"/>
      <c r="F178" s="313"/>
      <c r="G178" s="313"/>
      <c r="H178" s="360"/>
      <c r="I178" s="360"/>
      <c r="J178" s="360"/>
      <c r="K178" s="360"/>
      <c r="L178" s="361"/>
      <c r="M178" s="362"/>
      <c r="N178" s="362"/>
      <c r="O178" s="362"/>
      <c r="P178" s="362"/>
      <c r="Q178" s="362"/>
      <c r="R178" s="363"/>
    </row>
    <row r="179" spans="1:21" s="170" customFormat="1">
      <c r="A179" s="364"/>
      <c r="B179" s="364"/>
      <c r="C179" s="364"/>
      <c r="D179" s="365"/>
      <c r="E179" s="365"/>
      <c r="F179" s="365"/>
      <c r="G179" s="365"/>
      <c r="H179" s="366"/>
      <c r="I179" s="366"/>
      <c r="J179" s="366"/>
      <c r="K179" s="366"/>
      <c r="L179" s="367"/>
      <c r="M179" s="368"/>
      <c r="N179" s="368"/>
      <c r="O179" s="368"/>
      <c r="P179" s="368"/>
      <c r="Q179" s="368"/>
      <c r="R179" s="368"/>
    </row>
    <row r="180" spans="1:21" s="170" customFormat="1">
      <c r="A180" s="364"/>
      <c r="B180" s="364"/>
      <c r="C180" s="364"/>
      <c r="D180" s="365"/>
      <c r="E180" s="365"/>
      <c r="F180" s="365"/>
      <c r="G180" s="365"/>
      <c r="H180" s="366"/>
      <c r="I180" s="366"/>
      <c r="J180" s="366"/>
      <c r="K180" s="366"/>
      <c r="L180" s="367"/>
      <c r="M180" s="368"/>
      <c r="N180" s="368"/>
      <c r="O180" s="368"/>
      <c r="P180" s="368"/>
      <c r="Q180" s="368"/>
      <c r="R180" s="368"/>
    </row>
    <row r="181" spans="1:21" s="170" customFormat="1">
      <c r="A181" s="364"/>
      <c r="B181" s="364"/>
      <c r="C181" s="364"/>
      <c r="D181" s="365"/>
      <c r="E181" s="365"/>
      <c r="F181" s="365"/>
      <c r="G181" s="365"/>
      <c r="H181" s="366"/>
      <c r="I181" s="366"/>
      <c r="J181" s="366"/>
      <c r="K181" s="366"/>
      <c r="L181" s="367"/>
      <c r="M181" s="368"/>
      <c r="N181" s="368"/>
      <c r="O181" s="368"/>
      <c r="P181" s="368"/>
      <c r="Q181" s="368"/>
      <c r="R181" s="368"/>
    </row>
    <row r="182" spans="1:21" s="170" customFormat="1">
      <c r="A182" s="364"/>
      <c r="B182" s="364"/>
      <c r="C182" s="364"/>
      <c r="D182" s="365"/>
      <c r="E182" s="365"/>
      <c r="F182" s="365"/>
      <c r="G182" s="365"/>
      <c r="H182" s="369"/>
      <c r="I182" s="369"/>
      <c r="J182" s="369"/>
      <c r="K182" s="369"/>
      <c r="L182" s="367"/>
      <c r="M182" s="370"/>
      <c r="N182" s="370"/>
      <c r="O182" s="370"/>
      <c r="P182" s="370"/>
      <c r="Q182" s="370"/>
      <c r="R182" s="370"/>
    </row>
    <row r="183" spans="1:21" s="170" customFormat="1">
      <c r="A183" s="364"/>
      <c r="B183" s="364"/>
      <c r="C183" s="364"/>
      <c r="D183" s="365"/>
      <c r="E183" s="365"/>
      <c r="F183" s="365"/>
      <c r="G183" s="365"/>
      <c r="H183" s="366"/>
      <c r="I183" s="366"/>
      <c r="J183" s="366"/>
      <c r="K183" s="366"/>
      <c r="L183" s="367"/>
      <c r="M183" s="368"/>
      <c r="N183" s="368"/>
      <c r="O183" s="368"/>
      <c r="P183" s="368"/>
      <c r="Q183" s="368"/>
      <c r="R183" s="368"/>
    </row>
    <row r="184" spans="1:21" s="170" customFormat="1">
      <c r="A184" s="364"/>
      <c r="B184" s="364"/>
      <c r="C184" s="364"/>
      <c r="D184" s="365"/>
      <c r="E184" s="365"/>
      <c r="F184" s="365"/>
      <c r="G184" s="365"/>
      <c r="H184" s="366"/>
      <c r="I184" s="366"/>
      <c r="J184" s="366"/>
      <c r="K184" s="366"/>
      <c r="L184" s="367"/>
      <c r="M184" s="368"/>
      <c r="N184" s="368"/>
      <c r="O184" s="368"/>
      <c r="P184" s="368"/>
      <c r="Q184" s="368"/>
      <c r="R184" s="368"/>
    </row>
    <row r="185" spans="1:21" s="170" customFormat="1">
      <c r="A185" s="364"/>
      <c r="B185" s="364"/>
      <c r="C185" s="364"/>
      <c r="D185" s="365"/>
      <c r="E185" s="365"/>
      <c r="F185" s="365"/>
      <c r="G185" s="365"/>
      <c r="H185" s="369"/>
      <c r="I185" s="369"/>
      <c r="J185" s="369"/>
      <c r="K185" s="369"/>
      <c r="L185" s="369"/>
      <c r="M185" s="370"/>
      <c r="N185" s="370"/>
      <c r="O185" s="371"/>
      <c r="P185" s="371"/>
      <c r="Q185" s="371"/>
      <c r="R185" s="371"/>
    </row>
    <row r="186" spans="1:21" s="170" customFormat="1">
      <c r="A186" s="364"/>
      <c r="B186" s="364"/>
      <c r="C186" s="364"/>
      <c r="D186" s="365"/>
      <c r="E186" s="365"/>
      <c r="F186" s="365"/>
      <c r="G186" s="365"/>
      <c r="H186" s="366"/>
      <c r="I186" s="366"/>
      <c r="J186" s="366"/>
      <c r="K186" s="366"/>
      <c r="L186" s="366"/>
      <c r="M186" s="368"/>
      <c r="N186" s="368"/>
      <c r="O186" s="368"/>
      <c r="P186" s="368"/>
      <c r="Q186" s="368"/>
      <c r="R186" s="368"/>
    </row>
    <row r="187" spans="1:21" s="170" customFormat="1">
      <c r="A187" s="364"/>
      <c r="B187" s="364"/>
      <c r="C187" s="364"/>
      <c r="D187" s="365"/>
      <c r="E187" s="365"/>
      <c r="F187" s="365"/>
      <c r="G187" s="365"/>
      <c r="H187" s="366"/>
      <c r="I187" s="366"/>
      <c r="J187" s="366"/>
      <c r="K187" s="366"/>
      <c r="L187" s="366"/>
      <c r="M187" s="368"/>
      <c r="N187" s="368"/>
      <c r="O187" s="368"/>
      <c r="P187" s="368"/>
      <c r="Q187" s="368"/>
      <c r="R187" s="368"/>
    </row>
    <row r="188" spans="1:21" s="170" customFormat="1">
      <c r="A188" s="364"/>
      <c r="B188" s="364"/>
      <c r="C188" s="364"/>
      <c r="D188" s="365"/>
      <c r="E188" s="365"/>
      <c r="F188" s="365"/>
      <c r="G188" s="365"/>
      <c r="H188" s="366"/>
      <c r="I188" s="366"/>
      <c r="J188" s="366"/>
      <c r="K188" s="366"/>
      <c r="L188" s="366"/>
      <c r="M188" s="368"/>
      <c r="N188" s="368"/>
      <c r="O188" s="368"/>
      <c r="P188" s="368"/>
      <c r="Q188" s="368"/>
      <c r="R188" s="368"/>
    </row>
    <row r="189" spans="1:21" s="170" customFormat="1">
      <c r="A189" s="364"/>
      <c r="B189" s="364"/>
      <c r="C189" s="364"/>
      <c r="D189" s="365"/>
      <c r="E189" s="365"/>
      <c r="F189" s="365"/>
      <c r="G189" s="365"/>
      <c r="H189" s="366"/>
      <c r="I189" s="366"/>
      <c r="J189" s="366"/>
      <c r="K189" s="366"/>
      <c r="L189" s="366"/>
      <c r="M189" s="368"/>
      <c r="N189" s="368"/>
      <c r="O189" s="368"/>
      <c r="P189" s="368"/>
      <c r="Q189" s="368"/>
      <c r="R189" s="368"/>
    </row>
    <row r="190" spans="1:21" s="170" customFormat="1">
      <c r="A190" s="364"/>
      <c r="B190" s="364"/>
      <c r="C190" s="364"/>
      <c r="D190" s="365"/>
      <c r="E190" s="365"/>
      <c r="F190" s="365"/>
      <c r="G190" s="365"/>
      <c r="H190" s="366"/>
      <c r="I190" s="366"/>
      <c r="J190" s="366"/>
      <c r="K190" s="366"/>
      <c r="L190" s="366"/>
      <c r="M190" s="368"/>
      <c r="N190" s="368"/>
      <c r="O190" s="368"/>
      <c r="P190" s="368"/>
      <c r="Q190" s="368"/>
      <c r="R190" s="368"/>
    </row>
    <row r="191" spans="1:21" s="170" customFormat="1">
      <c r="A191" s="364"/>
      <c r="B191" s="364"/>
      <c r="C191" s="364"/>
      <c r="D191" s="365"/>
      <c r="E191" s="365"/>
      <c r="F191" s="365"/>
      <c r="G191" s="365"/>
      <c r="H191" s="366"/>
      <c r="I191" s="366"/>
      <c r="J191" s="366"/>
      <c r="K191" s="366"/>
      <c r="L191" s="366"/>
      <c r="M191" s="368"/>
      <c r="N191" s="368"/>
      <c r="O191" s="368"/>
      <c r="P191" s="368"/>
      <c r="Q191" s="368"/>
      <c r="R191" s="368"/>
    </row>
    <row r="192" spans="1:21" s="170" customFormat="1">
      <c r="A192" s="372"/>
      <c r="B192" s="373"/>
      <c r="C192" s="374"/>
      <c r="D192" s="375"/>
      <c r="E192" s="375"/>
      <c r="F192" s="375"/>
      <c r="G192" s="375"/>
      <c r="H192" s="376"/>
      <c r="I192" s="376"/>
      <c r="J192" s="376"/>
      <c r="K192" s="376"/>
      <c r="L192" s="376"/>
      <c r="M192" s="377"/>
      <c r="N192" s="378"/>
      <c r="O192" s="378"/>
      <c r="P192" s="378"/>
      <c r="Q192" s="378"/>
      <c r="R192" s="378"/>
    </row>
    <row r="193" spans="1:20" s="170" customFormat="1">
      <c r="A193" s="372"/>
      <c r="B193" s="373"/>
      <c r="C193" s="379"/>
      <c r="D193" s="375"/>
      <c r="E193" s="375"/>
      <c r="F193" s="375"/>
      <c r="G193" s="375"/>
      <c r="H193" s="376"/>
      <c r="I193" s="376"/>
      <c r="J193" s="376"/>
      <c r="K193" s="369"/>
      <c r="L193" s="369"/>
      <c r="M193" s="380"/>
      <c r="N193" s="380"/>
      <c r="O193" s="380"/>
      <c r="P193" s="380"/>
      <c r="Q193" s="380"/>
      <c r="R193" s="380"/>
      <c r="S193" s="381"/>
    </row>
    <row r="194" spans="1:20" s="170" customFormat="1">
      <c r="A194" s="372"/>
      <c r="B194" s="373"/>
      <c r="C194" s="379"/>
      <c r="D194" s="382"/>
      <c r="E194" s="382"/>
      <c r="F194" s="382"/>
      <c r="G194" s="382"/>
      <c r="H194" s="383"/>
      <c r="I194" s="383"/>
      <c r="J194" s="383"/>
      <c r="K194" s="366"/>
      <c r="L194" s="366"/>
      <c r="M194" s="368"/>
      <c r="N194" s="368"/>
      <c r="O194" s="368"/>
      <c r="P194" s="368"/>
      <c r="Q194" s="368"/>
      <c r="R194" s="368"/>
    </row>
    <row r="195" spans="1:20" s="170" customFormat="1">
      <c r="A195" s="384"/>
      <c r="B195" s="385"/>
      <c r="C195" s="379"/>
      <c r="D195" s="375"/>
      <c r="E195" s="375"/>
      <c r="F195" s="375"/>
      <c r="G195" s="375"/>
      <c r="H195" s="376"/>
      <c r="I195" s="376"/>
      <c r="J195" s="376"/>
      <c r="K195" s="369"/>
      <c r="L195" s="369"/>
      <c r="M195" s="370"/>
      <c r="N195" s="370"/>
      <c r="O195" s="370"/>
      <c r="P195" s="370"/>
      <c r="Q195" s="370"/>
      <c r="R195" s="370"/>
    </row>
    <row r="196" spans="1:20" s="170" customFormat="1">
      <c r="A196" s="384"/>
      <c r="B196" s="385"/>
      <c r="C196" s="386"/>
      <c r="D196" s="382"/>
      <c r="E196" s="382"/>
      <c r="F196" s="382"/>
      <c r="G196" s="382"/>
      <c r="H196" s="383"/>
      <c r="I196" s="383"/>
      <c r="J196" s="383"/>
      <c r="K196" s="366"/>
      <c r="L196" s="367"/>
      <c r="M196" s="387"/>
      <c r="N196" s="387"/>
      <c r="O196" s="387"/>
      <c r="P196" s="387"/>
      <c r="Q196" s="387"/>
      <c r="R196" s="387"/>
    </row>
    <row r="197" spans="1:20" s="170" customFormat="1">
      <c r="A197" s="384"/>
      <c r="B197" s="385"/>
      <c r="C197" s="388"/>
      <c r="D197" s="382"/>
      <c r="E197" s="382"/>
      <c r="F197" s="382"/>
      <c r="G197" s="382"/>
      <c r="H197" s="383"/>
      <c r="I197" s="383"/>
      <c r="J197" s="383"/>
      <c r="K197" s="367"/>
      <c r="L197" s="367"/>
      <c r="M197" s="387"/>
      <c r="N197" s="389"/>
      <c r="O197" s="390"/>
      <c r="P197" s="390"/>
      <c r="Q197" s="390"/>
      <c r="R197" s="390"/>
    </row>
    <row r="198" spans="1:20" s="170" customFormat="1">
      <c r="A198" s="384"/>
      <c r="B198" s="385"/>
      <c r="C198" s="388"/>
      <c r="D198" s="382"/>
      <c r="E198" s="391"/>
      <c r="F198" s="391"/>
      <c r="G198" s="391"/>
      <c r="H198" s="392"/>
      <c r="I198" s="392"/>
      <c r="J198" s="392"/>
      <c r="K198" s="393"/>
      <c r="L198" s="393"/>
      <c r="M198" s="394"/>
      <c r="N198" s="389"/>
      <c r="O198" s="390"/>
      <c r="P198" s="390"/>
      <c r="Q198" s="390"/>
      <c r="R198" s="390"/>
    </row>
    <row r="199" spans="1:20" s="170" customFormat="1">
      <c r="A199" s="384"/>
      <c r="B199" s="385"/>
      <c r="C199" s="388"/>
      <c r="D199" s="382"/>
      <c r="E199" s="382"/>
      <c r="F199" s="382"/>
      <c r="G199" s="382"/>
      <c r="H199" s="383"/>
      <c r="I199" s="383"/>
      <c r="J199" s="383"/>
      <c r="K199" s="366"/>
      <c r="L199" s="366"/>
      <c r="M199" s="387"/>
      <c r="N199" s="390"/>
      <c r="O199" s="395"/>
      <c r="P199" s="395"/>
      <c r="Q199" s="395"/>
      <c r="R199" s="395"/>
    </row>
    <row r="200" spans="1:20" s="170" customFormat="1">
      <c r="A200" s="384"/>
      <c r="B200" s="385"/>
      <c r="C200" s="388"/>
      <c r="D200" s="382"/>
      <c r="E200" s="382"/>
      <c r="F200" s="382"/>
      <c r="G200" s="382"/>
      <c r="H200" s="383"/>
      <c r="I200" s="383"/>
      <c r="J200" s="383"/>
      <c r="K200" s="366"/>
      <c r="L200" s="366"/>
      <c r="M200" s="387"/>
      <c r="N200" s="390"/>
      <c r="O200" s="395"/>
      <c r="P200" s="395"/>
      <c r="Q200" s="395"/>
      <c r="R200" s="395"/>
    </row>
    <row r="201" spans="1:20" s="170" customFormat="1">
      <c r="A201" s="384"/>
      <c r="B201" s="385"/>
      <c r="C201" s="388"/>
      <c r="D201" s="375"/>
      <c r="E201" s="375"/>
      <c r="F201" s="375"/>
      <c r="G201" s="375"/>
      <c r="H201" s="376"/>
      <c r="I201" s="376"/>
      <c r="J201" s="376"/>
      <c r="K201" s="369"/>
      <c r="L201" s="369"/>
      <c r="M201" s="396"/>
      <c r="N201" s="396"/>
      <c r="O201" s="396"/>
      <c r="P201" s="396"/>
      <c r="Q201" s="396"/>
      <c r="R201" s="396"/>
    </row>
    <row r="202" spans="1:20" s="170" customFormat="1">
      <c r="A202" s="384"/>
      <c r="B202" s="385"/>
      <c r="C202" s="388"/>
      <c r="D202" s="382"/>
      <c r="E202" s="382"/>
      <c r="F202" s="382"/>
      <c r="G202" s="382"/>
      <c r="H202" s="383"/>
      <c r="I202" s="383"/>
      <c r="J202" s="383"/>
      <c r="K202" s="366"/>
      <c r="L202" s="366"/>
      <c r="M202" s="387"/>
      <c r="N202" s="390"/>
      <c r="O202" s="390"/>
      <c r="P202" s="395"/>
      <c r="Q202" s="395"/>
      <c r="R202" s="395"/>
    </row>
    <row r="203" spans="1:20" s="170" customFormat="1">
      <c r="A203" s="384"/>
      <c r="B203" s="385"/>
      <c r="C203" s="388"/>
      <c r="D203" s="382"/>
      <c r="E203" s="382"/>
      <c r="F203" s="382"/>
      <c r="G203" s="382"/>
      <c r="H203" s="383"/>
      <c r="I203" s="383"/>
      <c r="J203" s="383"/>
      <c r="K203" s="366"/>
      <c r="L203" s="366"/>
      <c r="M203" s="387"/>
      <c r="N203" s="390"/>
      <c r="O203" s="395"/>
      <c r="P203" s="395"/>
      <c r="Q203" s="395"/>
      <c r="R203" s="395"/>
    </row>
    <row r="204" spans="1:20" s="170" customFormat="1">
      <c r="A204" s="384"/>
      <c r="B204" s="385"/>
      <c r="C204" s="388"/>
      <c r="D204" s="375"/>
      <c r="E204" s="375"/>
      <c r="F204" s="375"/>
      <c r="G204" s="375"/>
      <c r="H204" s="376"/>
      <c r="I204" s="376"/>
      <c r="J204" s="376"/>
      <c r="K204" s="369"/>
      <c r="L204" s="369"/>
      <c r="M204" s="397"/>
      <c r="N204" s="397"/>
      <c r="O204" s="397"/>
      <c r="P204" s="397"/>
      <c r="Q204" s="397"/>
      <c r="R204" s="397"/>
    </row>
    <row r="205" spans="1:20" s="170" customFormat="1">
      <c r="A205" s="364"/>
      <c r="B205" s="398"/>
      <c r="C205" s="388"/>
      <c r="D205" s="382"/>
      <c r="E205" s="382"/>
      <c r="F205" s="382"/>
      <c r="G205" s="382"/>
      <c r="H205" s="383"/>
      <c r="I205" s="383"/>
      <c r="J205" s="383"/>
      <c r="K205" s="366"/>
      <c r="L205" s="366"/>
      <c r="M205" s="387"/>
      <c r="N205" s="389"/>
      <c r="O205" s="389"/>
      <c r="P205" s="389"/>
      <c r="Q205" s="389"/>
      <c r="R205" s="389"/>
    </row>
    <row r="206" spans="1:20" s="170" customFormat="1">
      <c r="A206" s="384"/>
      <c r="B206" s="399"/>
      <c r="C206" s="374"/>
      <c r="D206" s="382"/>
      <c r="E206" s="382"/>
      <c r="F206" s="382"/>
      <c r="G206" s="382"/>
      <c r="H206" s="376"/>
      <c r="I206" s="376"/>
      <c r="J206" s="376"/>
      <c r="K206" s="369"/>
      <c r="L206" s="369"/>
      <c r="M206" s="397"/>
      <c r="N206" s="370"/>
      <c r="O206" s="370"/>
      <c r="P206" s="370"/>
      <c r="Q206" s="370"/>
      <c r="R206" s="370"/>
    </row>
    <row r="207" spans="1:20" s="170" customFormat="1">
      <c r="A207" s="384"/>
      <c r="B207" s="398"/>
      <c r="C207" s="386"/>
      <c r="D207" s="382"/>
      <c r="E207" s="382"/>
      <c r="F207" s="382"/>
      <c r="G207" s="382"/>
      <c r="H207" s="383"/>
      <c r="I207" s="383"/>
      <c r="J207" s="383"/>
      <c r="K207" s="393"/>
      <c r="L207" s="393"/>
      <c r="M207" s="387"/>
      <c r="N207" s="400"/>
      <c r="O207" s="400"/>
      <c r="P207" s="400"/>
      <c r="Q207" s="400"/>
      <c r="R207" s="400"/>
      <c r="T207" s="401"/>
    </row>
    <row r="208" spans="1:20" s="170" customFormat="1">
      <c r="A208" s="364"/>
      <c r="B208" s="398"/>
      <c r="C208" s="398"/>
      <c r="D208" s="382"/>
      <c r="E208" s="382"/>
      <c r="F208" s="382"/>
      <c r="G208" s="382"/>
      <c r="H208" s="383"/>
      <c r="I208" s="383"/>
      <c r="J208" s="383"/>
      <c r="K208" s="393"/>
      <c r="L208" s="393"/>
      <c r="M208" s="387"/>
      <c r="N208" s="400"/>
      <c r="O208" s="400"/>
      <c r="P208" s="400"/>
      <c r="Q208" s="400"/>
      <c r="R208" s="400"/>
    </row>
    <row r="209" spans="1:19" s="170" customFormat="1">
      <c r="A209" s="372"/>
      <c r="B209" s="402"/>
      <c r="C209" s="379"/>
      <c r="D209" s="375"/>
      <c r="E209" s="375"/>
      <c r="F209" s="375"/>
      <c r="G209" s="375"/>
      <c r="H209" s="376"/>
      <c r="I209" s="376"/>
      <c r="J209" s="376"/>
      <c r="K209" s="367"/>
      <c r="L209" s="369"/>
      <c r="M209" s="370"/>
      <c r="N209" s="370"/>
      <c r="O209" s="370"/>
      <c r="P209" s="370"/>
      <c r="Q209" s="370"/>
      <c r="R209" s="370"/>
    </row>
    <row r="210" spans="1:19" s="170" customFormat="1">
      <c r="A210" s="372"/>
      <c r="B210" s="402"/>
      <c r="C210" s="386"/>
      <c r="D210" s="403"/>
      <c r="E210" s="403"/>
      <c r="F210" s="403"/>
      <c r="G210" s="403"/>
      <c r="H210" s="404"/>
      <c r="I210" s="404"/>
      <c r="J210" s="404"/>
      <c r="K210" s="404"/>
      <c r="L210" s="404"/>
      <c r="M210" s="380"/>
      <c r="N210" s="370"/>
      <c r="O210" s="370"/>
      <c r="P210" s="370"/>
      <c r="Q210" s="370"/>
      <c r="R210" s="370"/>
    </row>
    <row r="211" spans="1:19" s="170" customFormat="1">
      <c r="A211" s="372"/>
      <c r="B211" s="402"/>
      <c r="C211" s="386"/>
      <c r="D211" s="375"/>
      <c r="E211" s="375"/>
      <c r="F211" s="375"/>
      <c r="G211" s="375"/>
      <c r="H211" s="376"/>
      <c r="I211" s="376"/>
      <c r="J211" s="376"/>
      <c r="K211" s="369"/>
      <c r="L211" s="369"/>
      <c r="M211" s="397"/>
      <c r="N211" s="370"/>
      <c r="O211" s="370"/>
      <c r="P211" s="370"/>
      <c r="Q211" s="370"/>
      <c r="R211" s="370"/>
    </row>
    <row r="212" spans="1:19" s="170" customFormat="1">
      <c r="A212" s="372"/>
      <c r="B212" s="402"/>
      <c r="C212" s="398"/>
      <c r="D212" s="375"/>
      <c r="E212" s="375"/>
      <c r="F212" s="375"/>
      <c r="G212" s="375"/>
      <c r="H212" s="376"/>
      <c r="I212" s="376"/>
      <c r="J212" s="376"/>
      <c r="K212" s="367"/>
      <c r="L212" s="366"/>
      <c r="M212" s="368"/>
      <c r="N212" s="368"/>
      <c r="O212" s="368"/>
      <c r="P212" s="368"/>
      <c r="Q212" s="368"/>
      <c r="R212" s="368"/>
    </row>
    <row r="213" spans="1:19" s="170" customFormat="1">
      <c r="A213" s="372"/>
      <c r="B213" s="402"/>
      <c r="C213" s="398"/>
      <c r="D213" s="375"/>
      <c r="E213" s="375"/>
      <c r="F213" s="375"/>
      <c r="G213" s="375"/>
      <c r="H213" s="376"/>
      <c r="I213" s="376"/>
      <c r="J213" s="376"/>
      <c r="K213" s="367"/>
      <c r="L213" s="366"/>
      <c r="M213" s="368"/>
      <c r="N213" s="368"/>
      <c r="O213" s="368"/>
      <c r="P213" s="368"/>
      <c r="Q213" s="368"/>
      <c r="R213" s="368"/>
    </row>
    <row r="214" spans="1:19" s="170" customFormat="1">
      <c r="A214" s="372"/>
      <c r="B214" s="373"/>
      <c r="C214" s="374"/>
      <c r="D214" s="375"/>
      <c r="E214" s="375"/>
      <c r="F214" s="375"/>
      <c r="G214" s="375"/>
      <c r="H214" s="376"/>
      <c r="I214" s="376"/>
      <c r="J214" s="376"/>
      <c r="K214" s="376"/>
      <c r="L214" s="376"/>
      <c r="M214" s="378"/>
      <c r="N214" s="377"/>
      <c r="O214" s="378"/>
      <c r="P214" s="378"/>
      <c r="Q214" s="378"/>
      <c r="R214" s="378"/>
      <c r="S214" s="405"/>
    </row>
    <row r="215" spans="1:19" s="170" customFormat="1">
      <c r="A215" s="372"/>
      <c r="B215" s="373"/>
      <c r="C215" s="379"/>
      <c r="D215" s="382"/>
      <c r="E215" s="382"/>
      <c r="F215" s="382"/>
      <c r="G215" s="382"/>
      <c r="H215" s="383"/>
      <c r="I215" s="383"/>
      <c r="J215" s="383"/>
      <c r="K215" s="383"/>
      <c r="L215" s="383"/>
      <c r="M215" s="406"/>
      <c r="N215" s="406"/>
      <c r="O215" s="406"/>
      <c r="P215" s="406"/>
      <c r="Q215" s="406"/>
      <c r="R215" s="406"/>
    </row>
    <row r="216" spans="1:19" s="170" customFormat="1">
      <c r="A216" s="364"/>
      <c r="B216" s="398"/>
      <c r="C216" s="407"/>
      <c r="D216" s="408"/>
      <c r="E216" s="408"/>
      <c r="F216" s="408"/>
      <c r="G216" s="408"/>
      <c r="H216" s="409"/>
      <c r="I216" s="409"/>
      <c r="J216" s="409"/>
      <c r="K216" s="409"/>
      <c r="L216" s="409"/>
      <c r="M216" s="410"/>
      <c r="N216" s="410"/>
      <c r="O216" s="410"/>
      <c r="P216" s="410"/>
      <c r="Q216" s="410"/>
      <c r="R216" s="410"/>
    </row>
    <row r="217" spans="1:19" s="170" customFormat="1">
      <c r="A217" s="384"/>
      <c r="B217" s="411"/>
      <c r="C217" s="407"/>
      <c r="D217" s="408"/>
      <c r="E217" s="408"/>
      <c r="F217" s="408"/>
      <c r="G217" s="408"/>
      <c r="H217" s="412"/>
      <c r="I217" s="412"/>
      <c r="J217" s="412"/>
      <c r="K217" s="412"/>
      <c r="L217" s="412"/>
      <c r="M217" s="413"/>
      <c r="N217" s="413"/>
      <c r="O217" s="413"/>
      <c r="P217" s="413"/>
      <c r="Q217" s="413"/>
      <c r="R217" s="413"/>
      <c r="S217" s="405"/>
    </row>
    <row r="218" spans="1:19" s="170" customFormat="1">
      <c r="A218" s="364"/>
      <c r="B218" s="414"/>
      <c r="C218" s="386"/>
      <c r="D218" s="365"/>
      <c r="E218" s="365"/>
      <c r="F218" s="365"/>
      <c r="G218" s="365"/>
      <c r="H218" s="376"/>
      <c r="I218" s="376"/>
      <c r="J218" s="376"/>
      <c r="K218" s="376"/>
      <c r="L218" s="376"/>
      <c r="M218" s="370"/>
      <c r="N218" s="415"/>
      <c r="O218" s="415"/>
      <c r="P218" s="415"/>
      <c r="Q218" s="415"/>
      <c r="R218" s="415"/>
    </row>
    <row r="219" spans="1:19" s="170" customFormat="1">
      <c r="A219" s="364"/>
      <c r="B219" s="414"/>
      <c r="C219" s="398"/>
      <c r="D219" s="365"/>
      <c r="E219" s="365"/>
      <c r="F219" s="365"/>
      <c r="G219" s="365"/>
      <c r="H219" s="383"/>
      <c r="I219" s="383"/>
      <c r="J219" s="383"/>
      <c r="K219" s="383"/>
      <c r="L219" s="383"/>
      <c r="M219" s="416"/>
      <c r="N219" s="406"/>
      <c r="O219" s="406"/>
      <c r="P219" s="406"/>
      <c r="Q219" s="406"/>
      <c r="R219" s="406"/>
    </row>
    <row r="220" spans="1:19" s="170" customFormat="1">
      <c r="A220" s="364"/>
      <c r="B220" s="414"/>
      <c r="C220" s="398"/>
      <c r="D220" s="365"/>
      <c r="E220" s="365"/>
      <c r="F220" s="365"/>
      <c r="G220" s="365"/>
      <c r="H220" s="383"/>
      <c r="I220" s="383"/>
      <c r="J220" s="383"/>
      <c r="K220" s="383"/>
      <c r="L220" s="383"/>
      <c r="M220" s="368"/>
      <c r="N220" s="406"/>
      <c r="O220" s="406"/>
      <c r="P220" s="406"/>
      <c r="Q220" s="406"/>
      <c r="R220" s="406"/>
    </row>
    <row r="221" spans="1:19" s="170" customFormat="1">
      <c r="A221" s="364"/>
      <c r="B221" s="414"/>
      <c r="C221" s="398"/>
      <c r="D221" s="365"/>
      <c r="E221" s="365"/>
      <c r="F221" s="365"/>
      <c r="G221" s="365"/>
      <c r="H221" s="383"/>
      <c r="I221" s="383"/>
      <c r="J221" s="383"/>
      <c r="K221" s="383"/>
      <c r="L221" s="383"/>
      <c r="M221" s="368"/>
      <c r="N221" s="406"/>
      <c r="O221" s="406"/>
      <c r="P221" s="406"/>
      <c r="Q221" s="406"/>
      <c r="R221" s="406"/>
    </row>
    <row r="222" spans="1:19" s="170" customFormat="1">
      <c r="A222" s="364"/>
      <c r="B222" s="414"/>
      <c r="C222" s="398"/>
      <c r="D222" s="365"/>
      <c r="E222" s="365"/>
      <c r="F222" s="365"/>
      <c r="G222" s="365"/>
      <c r="H222" s="409"/>
      <c r="I222" s="409"/>
      <c r="J222" s="409"/>
      <c r="K222" s="409"/>
      <c r="L222" s="409"/>
      <c r="M222" s="387"/>
      <c r="N222" s="406"/>
      <c r="O222" s="406"/>
      <c r="P222" s="406"/>
      <c r="Q222" s="406"/>
      <c r="R222" s="406"/>
    </row>
    <row r="223" spans="1:19" s="170" customFormat="1">
      <c r="A223" s="364"/>
      <c r="B223" s="414"/>
      <c r="C223" s="398"/>
      <c r="D223" s="365"/>
      <c r="E223" s="365"/>
      <c r="F223" s="365"/>
      <c r="G223" s="365"/>
      <c r="H223" s="409"/>
      <c r="I223" s="409"/>
      <c r="J223" s="409"/>
      <c r="K223" s="409"/>
      <c r="L223" s="409"/>
      <c r="M223" s="387"/>
      <c r="N223" s="406"/>
      <c r="O223" s="406"/>
      <c r="P223" s="406"/>
      <c r="Q223" s="406"/>
      <c r="R223" s="406"/>
    </row>
    <row r="224" spans="1:19" s="170" customFormat="1">
      <c r="A224" s="364"/>
      <c r="B224" s="414"/>
      <c r="C224" s="398"/>
      <c r="D224" s="365"/>
      <c r="E224" s="365"/>
      <c r="F224" s="365"/>
      <c r="G224" s="365"/>
      <c r="H224" s="409"/>
      <c r="I224" s="409"/>
      <c r="J224" s="409"/>
      <c r="K224" s="409"/>
      <c r="L224" s="409"/>
      <c r="M224" s="387"/>
      <c r="N224" s="406"/>
      <c r="O224" s="406"/>
      <c r="P224" s="406"/>
      <c r="Q224" s="406"/>
      <c r="R224" s="406"/>
    </row>
    <row r="225" spans="1:18" s="170" customFormat="1">
      <c r="A225" s="364"/>
      <c r="B225" s="414"/>
      <c r="C225" s="398"/>
      <c r="D225" s="365"/>
      <c r="E225" s="365"/>
      <c r="F225" s="365"/>
      <c r="G225" s="365"/>
      <c r="H225" s="409"/>
      <c r="I225" s="409"/>
      <c r="J225" s="409"/>
      <c r="K225" s="409"/>
      <c r="L225" s="409"/>
      <c r="M225" s="387"/>
      <c r="N225" s="406"/>
      <c r="O225" s="406"/>
      <c r="P225" s="406"/>
      <c r="Q225" s="406"/>
      <c r="R225" s="406"/>
    </row>
    <row r="226" spans="1:18" s="170" customFormat="1">
      <c r="A226" s="364"/>
      <c r="B226" s="414"/>
      <c r="C226" s="398"/>
      <c r="D226" s="365"/>
      <c r="E226" s="365"/>
      <c r="F226" s="365"/>
      <c r="G226" s="365"/>
      <c r="H226" s="409"/>
      <c r="I226" s="409"/>
      <c r="J226" s="409"/>
      <c r="K226" s="409"/>
      <c r="L226" s="409"/>
      <c r="M226" s="387"/>
      <c r="N226" s="406"/>
      <c r="O226" s="406"/>
      <c r="P226" s="406"/>
      <c r="Q226" s="406"/>
      <c r="R226" s="406"/>
    </row>
    <row r="227" spans="1:18" s="170" customFormat="1">
      <c r="A227" s="364"/>
      <c r="B227" s="414"/>
      <c r="C227" s="398"/>
      <c r="D227" s="365"/>
      <c r="E227" s="365"/>
      <c r="F227" s="365"/>
      <c r="G227" s="365"/>
      <c r="H227" s="409"/>
      <c r="I227" s="409"/>
      <c r="J227" s="409"/>
      <c r="K227" s="409"/>
      <c r="L227" s="409"/>
      <c r="M227" s="387"/>
      <c r="N227" s="406"/>
      <c r="O227" s="406"/>
      <c r="P227" s="406"/>
      <c r="Q227" s="406"/>
      <c r="R227" s="406"/>
    </row>
    <row r="228" spans="1:18" s="170" customFormat="1">
      <c r="A228" s="364"/>
      <c r="B228" s="414"/>
      <c r="C228" s="398"/>
      <c r="D228" s="365"/>
      <c r="E228" s="365"/>
      <c r="F228" s="365"/>
      <c r="G228" s="365"/>
      <c r="H228" s="409"/>
      <c r="I228" s="409"/>
      <c r="J228" s="409"/>
      <c r="K228" s="409"/>
      <c r="L228" s="409"/>
      <c r="M228" s="387"/>
      <c r="N228" s="406"/>
      <c r="O228" s="406"/>
      <c r="P228" s="406"/>
      <c r="Q228" s="406"/>
      <c r="R228" s="406"/>
    </row>
    <row r="229" spans="1:18" s="170" customFormat="1">
      <c r="A229" s="364"/>
      <c r="B229" s="414"/>
      <c r="C229" s="398"/>
      <c r="D229" s="365"/>
      <c r="E229" s="365"/>
      <c r="F229" s="365"/>
      <c r="G229" s="365"/>
      <c r="H229" s="383"/>
      <c r="I229" s="383"/>
      <c r="J229" s="383"/>
      <c r="K229" s="383"/>
      <c r="L229" s="383"/>
      <c r="M229" s="368"/>
      <c r="N229" s="406"/>
      <c r="O229" s="406"/>
      <c r="P229" s="406"/>
      <c r="Q229" s="406"/>
      <c r="R229" s="406"/>
    </row>
    <row r="230" spans="1:18" s="170" customFormat="1">
      <c r="A230" s="364"/>
      <c r="B230" s="414"/>
      <c r="C230" s="398"/>
      <c r="D230" s="365"/>
      <c r="E230" s="365"/>
      <c r="F230" s="365"/>
      <c r="G230" s="365"/>
      <c r="H230" s="409"/>
      <c r="I230" s="409"/>
      <c r="J230" s="409"/>
      <c r="K230" s="409"/>
      <c r="L230" s="409"/>
      <c r="M230" s="397"/>
      <c r="N230" s="410"/>
      <c r="O230" s="410"/>
      <c r="P230" s="410"/>
      <c r="Q230" s="410"/>
      <c r="R230" s="410"/>
    </row>
    <row r="231" spans="1:18" s="170" customFormat="1">
      <c r="A231" s="364"/>
      <c r="B231" s="414"/>
      <c r="C231" s="398"/>
      <c r="D231" s="365"/>
      <c r="E231" s="365"/>
      <c r="F231" s="365"/>
      <c r="G231" s="365"/>
      <c r="H231" s="409"/>
      <c r="I231" s="409"/>
      <c r="J231" s="409"/>
      <c r="K231" s="409"/>
      <c r="L231" s="409"/>
      <c r="M231" s="387"/>
      <c r="N231" s="410"/>
      <c r="O231" s="410"/>
      <c r="P231" s="410"/>
      <c r="Q231" s="410"/>
      <c r="R231" s="410"/>
    </row>
    <row r="232" spans="1:18" s="170" customFormat="1">
      <c r="A232" s="364"/>
      <c r="B232" s="414"/>
      <c r="C232" s="398"/>
      <c r="D232" s="365"/>
      <c r="E232" s="365"/>
      <c r="F232" s="365"/>
      <c r="G232" s="365"/>
      <c r="H232" s="409"/>
      <c r="I232" s="409"/>
      <c r="J232" s="409"/>
      <c r="K232" s="409"/>
      <c r="L232" s="409"/>
      <c r="M232" s="387"/>
      <c r="N232" s="410"/>
      <c r="O232" s="410"/>
      <c r="P232" s="410"/>
      <c r="Q232" s="410"/>
      <c r="R232" s="410"/>
    </row>
    <row r="233" spans="1:18" s="170" customFormat="1">
      <c r="A233" s="364"/>
      <c r="B233" s="414"/>
      <c r="C233" s="398"/>
      <c r="D233" s="365"/>
      <c r="E233" s="365"/>
      <c r="F233" s="365"/>
      <c r="G233" s="365"/>
      <c r="H233" s="409"/>
      <c r="I233" s="409"/>
      <c r="J233" s="409"/>
      <c r="K233" s="409"/>
      <c r="L233" s="409"/>
      <c r="M233" s="387"/>
      <c r="N233" s="410"/>
      <c r="O233" s="410"/>
      <c r="P233" s="410"/>
      <c r="Q233" s="410"/>
      <c r="R233" s="410"/>
    </row>
    <row r="234" spans="1:18" s="170" customFormat="1">
      <c r="A234" s="364"/>
      <c r="B234" s="414"/>
      <c r="C234" s="398"/>
      <c r="D234" s="365"/>
      <c r="E234" s="365"/>
      <c r="F234" s="365"/>
      <c r="G234" s="365"/>
      <c r="H234" s="369"/>
      <c r="I234" s="417"/>
      <c r="J234" s="417"/>
      <c r="K234" s="417"/>
      <c r="L234" s="417"/>
      <c r="M234" s="397"/>
      <c r="N234" s="397"/>
      <c r="O234" s="397"/>
      <c r="P234" s="397"/>
      <c r="Q234" s="397"/>
      <c r="R234" s="397"/>
    </row>
    <row r="235" spans="1:18" s="170" customFormat="1">
      <c r="A235" s="364"/>
      <c r="B235" s="414"/>
      <c r="C235" s="398"/>
      <c r="D235" s="365"/>
      <c r="E235" s="365"/>
      <c r="F235" s="365"/>
      <c r="G235" s="365"/>
      <c r="H235" s="366"/>
      <c r="I235" s="367"/>
      <c r="J235" s="367"/>
      <c r="K235" s="367"/>
      <c r="L235" s="367"/>
      <c r="M235" s="387"/>
      <c r="N235" s="387"/>
      <c r="O235" s="387"/>
      <c r="P235" s="387"/>
      <c r="Q235" s="387"/>
      <c r="R235" s="387"/>
    </row>
    <row r="236" spans="1:18" s="170" customFormat="1">
      <c r="A236" s="364"/>
      <c r="B236" s="414"/>
      <c r="C236" s="398"/>
      <c r="D236" s="365"/>
      <c r="E236" s="365"/>
      <c r="F236" s="365"/>
      <c r="G236" s="365"/>
      <c r="H236" s="366"/>
      <c r="I236" s="366"/>
      <c r="J236" s="366"/>
      <c r="K236" s="366"/>
      <c r="L236" s="366"/>
      <c r="M236" s="368"/>
      <c r="N236" s="416"/>
      <c r="O236" s="416"/>
      <c r="P236" s="416"/>
      <c r="Q236" s="416"/>
      <c r="R236" s="416"/>
    </row>
    <row r="237" spans="1:18" s="170" customFormat="1">
      <c r="A237" s="364"/>
      <c r="B237" s="414"/>
      <c r="C237" s="398"/>
      <c r="D237" s="365"/>
      <c r="E237" s="365"/>
      <c r="F237" s="365"/>
      <c r="G237" s="365"/>
      <c r="H237" s="366"/>
      <c r="I237" s="366"/>
      <c r="J237" s="366"/>
      <c r="K237" s="366"/>
      <c r="L237" s="366"/>
      <c r="M237" s="368"/>
      <c r="N237" s="416"/>
      <c r="O237" s="416"/>
      <c r="P237" s="416"/>
      <c r="Q237" s="416"/>
      <c r="R237" s="416"/>
    </row>
    <row r="238" spans="1:18" s="170" customFormat="1">
      <c r="A238" s="364"/>
      <c r="B238" s="414"/>
      <c r="C238" s="398"/>
      <c r="D238" s="365"/>
      <c r="E238" s="365"/>
      <c r="F238" s="365"/>
      <c r="G238" s="365"/>
      <c r="H238" s="367"/>
      <c r="I238" s="367"/>
      <c r="J238" s="367"/>
      <c r="K238" s="367"/>
      <c r="L238" s="367"/>
      <c r="M238" s="368"/>
      <c r="N238" s="416"/>
      <c r="O238" s="416"/>
      <c r="P238" s="416"/>
      <c r="Q238" s="416"/>
      <c r="R238" s="416"/>
    </row>
    <row r="239" spans="1:18" s="170" customFormat="1">
      <c r="A239" s="364"/>
      <c r="B239" s="414"/>
      <c r="C239" s="398"/>
      <c r="D239" s="365"/>
      <c r="E239" s="365"/>
      <c r="F239" s="365"/>
      <c r="G239" s="365"/>
      <c r="H239" s="367"/>
      <c r="I239" s="367"/>
      <c r="J239" s="367"/>
      <c r="K239" s="367"/>
      <c r="L239" s="367"/>
      <c r="M239" s="368"/>
      <c r="N239" s="416"/>
      <c r="O239" s="416"/>
      <c r="P239" s="416"/>
      <c r="Q239" s="416"/>
      <c r="R239" s="416"/>
    </row>
    <row r="240" spans="1:18" s="170" customFormat="1">
      <c r="A240" s="364"/>
      <c r="B240" s="414"/>
      <c r="C240" s="398"/>
      <c r="D240" s="365"/>
      <c r="E240" s="365"/>
      <c r="F240" s="365"/>
      <c r="G240" s="365"/>
      <c r="H240" s="367"/>
      <c r="I240" s="367"/>
      <c r="J240" s="367"/>
      <c r="K240" s="367"/>
      <c r="L240" s="367"/>
      <c r="M240" s="368"/>
      <c r="N240" s="416"/>
      <c r="O240" s="416"/>
      <c r="P240" s="416"/>
      <c r="Q240" s="416"/>
      <c r="R240" s="416"/>
    </row>
    <row r="241" spans="1:19" s="170" customFormat="1">
      <c r="A241" s="364"/>
      <c r="B241" s="414"/>
      <c r="C241" s="398"/>
      <c r="D241" s="365"/>
      <c r="E241" s="365"/>
      <c r="F241" s="365"/>
      <c r="G241" s="365"/>
      <c r="H241" s="367"/>
      <c r="I241" s="367"/>
      <c r="J241" s="367"/>
      <c r="K241" s="367"/>
      <c r="L241" s="367"/>
      <c r="M241" s="387"/>
      <c r="N241" s="418"/>
      <c r="O241" s="418"/>
      <c r="P241" s="418"/>
      <c r="Q241" s="418"/>
      <c r="R241" s="418"/>
    </row>
    <row r="242" spans="1:19" s="170" customFormat="1">
      <c r="A242" s="364"/>
      <c r="B242" s="414"/>
      <c r="C242" s="398"/>
      <c r="D242" s="365"/>
      <c r="E242" s="365"/>
      <c r="F242" s="365"/>
      <c r="G242" s="365"/>
      <c r="H242" s="367"/>
      <c r="I242" s="367"/>
      <c r="J242" s="367"/>
      <c r="K242" s="367"/>
      <c r="L242" s="367"/>
      <c r="M242" s="387"/>
      <c r="N242" s="418"/>
      <c r="O242" s="418"/>
      <c r="P242" s="418"/>
      <c r="Q242" s="418"/>
      <c r="R242" s="418"/>
    </row>
    <row r="243" spans="1:19" s="170" customFormat="1">
      <c r="A243" s="364"/>
      <c r="B243" s="414"/>
      <c r="C243" s="398"/>
      <c r="D243" s="365"/>
      <c r="E243" s="365"/>
      <c r="F243" s="365"/>
      <c r="G243" s="365"/>
      <c r="H243" s="367"/>
      <c r="I243" s="367"/>
      <c r="J243" s="367"/>
      <c r="K243" s="367"/>
      <c r="L243" s="367"/>
      <c r="M243" s="387"/>
      <c r="N243" s="418"/>
      <c r="O243" s="418"/>
      <c r="P243" s="418"/>
      <c r="Q243" s="418"/>
      <c r="R243" s="418"/>
    </row>
    <row r="244" spans="1:19" s="170" customFormat="1">
      <c r="A244" s="364"/>
      <c r="B244" s="414"/>
      <c r="C244" s="398"/>
      <c r="D244" s="365"/>
      <c r="E244" s="365"/>
      <c r="F244" s="365"/>
      <c r="G244" s="365"/>
      <c r="H244" s="366"/>
      <c r="I244" s="366"/>
      <c r="J244" s="366"/>
      <c r="K244" s="366"/>
      <c r="L244" s="366"/>
      <c r="M244" s="387"/>
      <c r="N244" s="418"/>
      <c r="O244" s="418"/>
      <c r="P244" s="418"/>
      <c r="Q244" s="418"/>
      <c r="R244" s="418"/>
    </row>
    <row r="245" spans="1:19" s="170" customFormat="1">
      <c r="A245" s="364"/>
      <c r="B245" s="414"/>
      <c r="C245" s="398"/>
      <c r="D245" s="365"/>
      <c r="E245" s="365"/>
      <c r="F245" s="365"/>
      <c r="G245" s="365"/>
      <c r="H245" s="366"/>
      <c r="I245" s="366"/>
      <c r="J245" s="366"/>
      <c r="K245" s="366"/>
      <c r="L245" s="366"/>
      <c r="M245" s="387"/>
      <c r="N245" s="418"/>
      <c r="O245" s="418"/>
      <c r="P245" s="418"/>
      <c r="Q245" s="418"/>
      <c r="R245" s="418"/>
    </row>
    <row r="246" spans="1:19" s="170" customFormat="1">
      <c r="A246" s="364"/>
      <c r="B246" s="414"/>
      <c r="C246" s="398"/>
      <c r="D246" s="365"/>
      <c r="E246" s="365"/>
      <c r="F246" s="365"/>
      <c r="G246" s="365"/>
      <c r="H246" s="369"/>
      <c r="I246" s="369"/>
      <c r="J246" s="369"/>
      <c r="K246" s="366"/>
      <c r="L246" s="366"/>
      <c r="M246" s="387"/>
      <c r="N246" s="387"/>
      <c r="O246" s="387"/>
      <c r="P246" s="387"/>
      <c r="Q246" s="387"/>
      <c r="R246" s="387"/>
    </row>
    <row r="247" spans="1:19" s="170" customFormat="1">
      <c r="A247" s="364"/>
      <c r="B247" s="414"/>
      <c r="C247" s="398"/>
      <c r="D247" s="365"/>
      <c r="E247" s="365"/>
      <c r="F247" s="365"/>
      <c r="G247" s="365"/>
      <c r="H247" s="369"/>
      <c r="I247" s="369"/>
      <c r="J247" s="369"/>
      <c r="K247" s="369"/>
      <c r="L247" s="369"/>
      <c r="M247" s="419"/>
      <c r="N247" s="397"/>
      <c r="O247" s="397"/>
      <c r="P247" s="397"/>
      <c r="Q247" s="397"/>
      <c r="R247" s="397"/>
    </row>
    <row r="248" spans="1:19" s="170" customFormat="1">
      <c r="A248" s="364"/>
      <c r="B248" s="414"/>
      <c r="C248" s="398"/>
      <c r="D248" s="365"/>
      <c r="E248" s="365"/>
      <c r="F248" s="365"/>
      <c r="G248" s="365"/>
      <c r="H248" s="366"/>
      <c r="I248" s="366"/>
      <c r="J248" s="366"/>
      <c r="K248" s="366"/>
      <c r="L248" s="366"/>
      <c r="M248" s="418"/>
      <c r="N248" s="387"/>
      <c r="O248" s="387"/>
      <c r="P248" s="387"/>
      <c r="Q248" s="387"/>
      <c r="R248" s="387"/>
    </row>
    <row r="249" spans="1:19" s="170" customFormat="1">
      <c r="A249" s="364"/>
      <c r="B249" s="414"/>
      <c r="C249" s="398"/>
      <c r="D249" s="365"/>
      <c r="E249" s="365"/>
      <c r="F249" s="365"/>
      <c r="G249" s="365"/>
      <c r="H249" s="369"/>
      <c r="I249" s="369"/>
      <c r="J249" s="369"/>
      <c r="K249" s="369"/>
      <c r="L249" s="369"/>
      <c r="M249" s="397"/>
      <c r="N249" s="397"/>
      <c r="O249" s="397"/>
      <c r="P249" s="397"/>
      <c r="Q249" s="397"/>
      <c r="R249" s="397"/>
    </row>
    <row r="250" spans="1:19" s="170" customFormat="1">
      <c r="A250" s="364"/>
      <c r="B250" s="414"/>
      <c r="C250" s="398"/>
      <c r="D250" s="365"/>
      <c r="E250" s="365"/>
      <c r="F250" s="365"/>
      <c r="G250" s="365"/>
      <c r="H250" s="366"/>
      <c r="I250" s="366"/>
      <c r="J250" s="366"/>
      <c r="K250" s="366"/>
      <c r="L250" s="366"/>
      <c r="M250" s="387"/>
      <c r="N250" s="387"/>
      <c r="O250" s="387"/>
      <c r="P250" s="387"/>
      <c r="Q250" s="387"/>
      <c r="R250" s="387"/>
    </row>
    <row r="251" spans="1:19" s="170" customFormat="1">
      <c r="A251" s="364"/>
      <c r="B251" s="414"/>
      <c r="C251" s="398"/>
      <c r="D251" s="365"/>
      <c r="E251" s="365"/>
      <c r="F251" s="365"/>
      <c r="G251" s="365"/>
      <c r="H251" s="420"/>
      <c r="I251" s="420"/>
      <c r="J251" s="420"/>
      <c r="K251" s="417"/>
      <c r="L251" s="420"/>
      <c r="M251" s="370"/>
      <c r="N251" s="370"/>
      <c r="O251" s="370"/>
      <c r="P251" s="370"/>
      <c r="Q251" s="370"/>
      <c r="R251" s="370"/>
    </row>
    <row r="252" spans="1:19" s="170" customFormat="1">
      <c r="A252" s="364"/>
      <c r="B252" s="414"/>
      <c r="C252" s="398"/>
      <c r="D252" s="365"/>
      <c r="E252" s="365"/>
      <c r="F252" s="365"/>
      <c r="G252" s="365"/>
      <c r="H252" s="421"/>
      <c r="I252" s="421"/>
      <c r="J252" s="421"/>
      <c r="K252" s="367"/>
      <c r="L252" s="366"/>
      <c r="M252" s="368"/>
      <c r="N252" s="368"/>
      <c r="O252" s="368"/>
      <c r="P252" s="368"/>
      <c r="Q252" s="368"/>
      <c r="R252" s="368"/>
    </row>
    <row r="253" spans="1:19" s="170" customFormat="1">
      <c r="A253" s="364"/>
      <c r="B253" s="414"/>
      <c r="C253" s="398"/>
      <c r="D253" s="365"/>
      <c r="E253" s="365"/>
      <c r="F253" s="365"/>
      <c r="G253" s="365"/>
      <c r="H253" s="417"/>
      <c r="I253" s="417"/>
      <c r="J253" s="417"/>
      <c r="K253" s="422"/>
      <c r="L253" s="417"/>
      <c r="M253" s="397"/>
      <c r="N253" s="397"/>
      <c r="O253" s="397"/>
      <c r="P253" s="397"/>
      <c r="Q253" s="397"/>
      <c r="R253" s="397"/>
      <c r="S253" s="423"/>
    </row>
    <row r="254" spans="1:19" s="170" customFormat="1">
      <c r="A254" s="364"/>
      <c r="B254" s="414"/>
      <c r="C254" s="398"/>
      <c r="D254" s="365"/>
      <c r="E254" s="365"/>
      <c r="F254" s="365"/>
      <c r="G254" s="365"/>
      <c r="H254" s="367"/>
      <c r="I254" s="367"/>
      <c r="J254" s="367"/>
      <c r="K254" s="424"/>
      <c r="L254" s="367"/>
      <c r="M254" s="387"/>
      <c r="N254" s="387"/>
      <c r="O254" s="387"/>
      <c r="P254" s="387"/>
      <c r="Q254" s="387"/>
      <c r="R254" s="387"/>
      <c r="S254" s="423"/>
    </row>
    <row r="255" spans="1:19" s="170" customFormat="1">
      <c r="A255" s="364"/>
      <c r="B255" s="414"/>
      <c r="C255" s="398"/>
      <c r="D255" s="365"/>
      <c r="E255" s="365"/>
      <c r="F255" s="365"/>
      <c r="G255" s="365"/>
      <c r="H255" s="417"/>
      <c r="I255" s="417"/>
      <c r="J255" s="417"/>
      <c r="K255" s="422"/>
      <c r="L255" s="417"/>
      <c r="M255" s="397"/>
      <c r="N255" s="397"/>
      <c r="O255" s="397"/>
      <c r="P255" s="397"/>
      <c r="Q255" s="397"/>
      <c r="R255" s="397"/>
      <c r="S255" s="423"/>
    </row>
    <row r="256" spans="1:19" s="170" customFormat="1">
      <c r="A256" s="364"/>
      <c r="B256" s="414"/>
      <c r="C256" s="398"/>
      <c r="D256" s="365"/>
      <c r="E256" s="365"/>
      <c r="F256" s="365"/>
      <c r="G256" s="365"/>
      <c r="H256" s="367"/>
      <c r="I256" s="367"/>
      <c r="J256" s="367"/>
      <c r="K256" s="424"/>
      <c r="L256" s="367"/>
      <c r="M256" s="387"/>
      <c r="N256" s="387"/>
      <c r="O256" s="387"/>
      <c r="P256" s="387"/>
      <c r="Q256" s="387"/>
      <c r="R256" s="387"/>
    </row>
    <row r="257" spans="1:19" s="170" customFormat="1">
      <c r="A257" s="364"/>
      <c r="B257" s="414"/>
      <c r="C257" s="398"/>
      <c r="D257" s="365"/>
      <c r="E257" s="365"/>
      <c r="F257" s="365"/>
      <c r="G257" s="365"/>
      <c r="H257" s="367"/>
      <c r="I257" s="367"/>
      <c r="J257" s="367"/>
      <c r="K257" s="424"/>
      <c r="L257" s="425"/>
      <c r="M257" s="387"/>
      <c r="N257" s="387"/>
      <c r="O257" s="387"/>
      <c r="P257" s="387"/>
      <c r="Q257" s="387"/>
      <c r="R257" s="387"/>
    </row>
    <row r="258" spans="1:19" s="170" customFormat="1">
      <c r="A258" s="364"/>
      <c r="B258" s="414"/>
      <c r="C258" s="398"/>
      <c r="D258" s="365"/>
      <c r="E258" s="365"/>
      <c r="F258" s="365"/>
      <c r="G258" s="365"/>
      <c r="H258" s="367"/>
      <c r="I258" s="367"/>
      <c r="J258" s="367"/>
      <c r="K258" s="424"/>
      <c r="L258" s="425"/>
      <c r="M258" s="387"/>
      <c r="N258" s="387"/>
      <c r="O258" s="387"/>
      <c r="P258" s="387"/>
      <c r="Q258" s="387"/>
      <c r="R258" s="387"/>
    </row>
    <row r="259" spans="1:19" s="170" customFormat="1">
      <c r="A259" s="364"/>
      <c r="B259" s="414"/>
      <c r="C259" s="398"/>
      <c r="D259" s="365"/>
      <c r="E259" s="365"/>
      <c r="F259" s="365"/>
      <c r="G259" s="365"/>
      <c r="H259" s="417"/>
      <c r="I259" s="417"/>
      <c r="J259" s="417"/>
      <c r="K259" s="422"/>
      <c r="L259" s="426"/>
      <c r="M259" s="397"/>
      <c r="N259" s="397"/>
      <c r="O259" s="397"/>
      <c r="P259" s="397"/>
      <c r="Q259" s="397"/>
      <c r="R259" s="397"/>
      <c r="S259" s="423"/>
    </row>
    <row r="260" spans="1:19" s="170" customFormat="1">
      <c r="A260" s="364"/>
      <c r="B260" s="414"/>
      <c r="C260" s="398"/>
      <c r="D260" s="365"/>
      <c r="E260" s="365"/>
      <c r="F260" s="365"/>
      <c r="G260" s="365"/>
      <c r="H260" s="367"/>
      <c r="I260" s="367"/>
      <c r="J260" s="367"/>
      <c r="K260" s="424"/>
      <c r="L260" s="425"/>
      <c r="M260" s="387"/>
      <c r="N260" s="387"/>
      <c r="O260" s="387"/>
      <c r="P260" s="387"/>
      <c r="Q260" s="387"/>
      <c r="R260" s="387"/>
    </row>
    <row r="261" spans="1:19" s="170" customFormat="1">
      <c r="A261" s="364"/>
      <c r="B261" s="414"/>
      <c r="C261" s="398"/>
      <c r="D261" s="365"/>
      <c r="E261" s="365"/>
      <c r="F261" s="365"/>
      <c r="G261" s="365"/>
      <c r="H261" s="417"/>
      <c r="I261" s="417"/>
      <c r="J261" s="417"/>
      <c r="K261" s="422"/>
      <c r="L261" s="426"/>
      <c r="M261" s="397"/>
      <c r="N261" s="397"/>
      <c r="O261" s="397"/>
      <c r="P261" s="397"/>
      <c r="Q261" s="397"/>
      <c r="R261" s="397"/>
      <c r="S261" s="423"/>
    </row>
    <row r="262" spans="1:19" s="170" customFormat="1">
      <c r="A262" s="364"/>
      <c r="B262" s="414"/>
      <c r="C262" s="398"/>
      <c r="D262" s="365"/>
      <c r="E262" s="365"/>
      <c r="F262" s="365"/>
      <c r="G262" s="365"/>
      <c r="H262" s="367"/>
      <c r="I262" s="367"/>
      <c r="J262" s="367"/>
      <c r="K262" s="424"/>
      <c r="L262" s="425"/>
      <c r="M262" s="387"/>
      <c r="N262" s="387"/>
      <c r="O262" s="387"/>
      <c r="P262" s="387"/>
      <c r="Q262" s="387"/>
      <c r="R262" s="387"/>
      <c r="S262" s="423"/>
    </row>
    <row r="263" spans="1:19" s="170" customFormat="1">
      <c r="A263" s="364"/>
      <c r="B263" s="414"/>
      <c r="C263" s="398"/>
      <c r="D263" s="365"/>
      <c r="E263" s="365"/>
      <c r="F263" s="365"/>
      <c r="G263" s="365"/>
      <c r="H263" s="417"/>
      <c r="I263" s="417"/>
      <c r="J263" s="417"/>
      <c r="K263" s="422"/>
      <c r="L263" s="426"/>
      <c r="M263" s="397"/>
      <c r="N263" s="397"/>
      <c r="O263" s="397"/>
      <c r="P263" s="397"/>
      <c r="Q263" s="397"/>
      <c r="R263" s="397"/>
      <c r="S263" s="423"/>
    </row>
    <row r="264" spans="1:19" s="170" customFormat="1">
      <c r="A264" s="364"/>
      <c r="B264" s="414"/>
      <c r="C264" s="398"/>
      <c r="D264" s="365"/>
      <c r="E264" s="365"/>
      <c r="F264" s="365"/>
      <c r="G264" s="365"/>
      <c r="H264" s="367"/>
      <c r="I264" s="367"/>
      <c r="J264" s="367"/>
      <c r="K264" s="424"/>
      <c r="L264" s="425"/>
      <c r="M264" s="387"/>
      <c r="N264" s="387"/>
      <c r="O264" s="387"/>
      <c r="P264" s="387"/>
      <c r="Q264" s="387"/>
      <c r="R264" s="387"/>
      <c r="S264" s="423"/>
    </row>
    <row r="265" spans="1:19" s="170" customFormat="1">
      <c r="A265" s="364"/>
      <c r="B265" s="414"/>
      <c r="C265" s="427"/>
      <c r="D265" s="428"/>
      <c r="E265" s="428"/>
      <c r="F265" s="428"/>
      <c r="G265" s="428"/>
      <c r="H265" s="367"/>
      <c r="I265" s="367"/>
      <c r="J265" s="367"/>
      <c r="K265" s="424"/>
      <c r="L265" s="425"/>
      <c r="M265" s="387"/>
      <c r="N265" s="387"/>
      <c r="O265" s="387"/>
      <c r="P265" s="387"/>
      <c r="Q265" s="387"/>
      <c r="R265" s="387"/>
      <c r="S265" s="423"/>
    </row>
    <row r="266" spans="1:19" s="170" customFormat="1">
      <c r="A266" s="364"/>
      <c r="B266" s="414"/>
      <c r="C266" s="427"/>
      <c r="D266" s="428"/>
      <c r="E266" s="428"/>
      <c r="F266" s="428"/>
      <c r="G266" s="428"/>
      <c r="H266" s="420"/>
      <c r="I266" s="420"/>
      <c r="J266" s="420"/>
      <c r="K266" s="420"/>
      <c r="L266" s="369"/>
      <c r="M266" s="370"/>
      <c r="N266" s="370"/>
      <c r="O266" s="370"/>
      <c r="P266" s="370"/>
      <c r="Q266" s="370"/>
      <c r="R266" s="370"/>
      <c r="S266" s="423"/>
    </row>
    <row r="267" spans="1:19" s="170" customFormat="1">
      <c r="A267" s="364"/>
      <c r="B267" s="414"/>
      <c r="C267" s="427"/>
      <c r="D267" s="428"/>
      <c r="E267" s="428"/>
      <c r="F267" s="428"/>
      <c r="G267" s="428"/>
      <c r="H267" s="421"/>
      <c r="I267" s="421"/>
      <c r="J267" s="421"/>
      <c r="K267" s="421"/>
      <c r="L267" s="421"/>
      <c r="M267" s="368"/>
      <c r="N267" s="368"/>
      <c r="O267" s="368"/>
      <c r="P267" s="368"/>
      <c r="Q267" s="368"/>
      <c r="R267" s="368"/>
      <c r="S267" s="423"/>
    </row>
    <row r="268" spans="1:19" s="170" customFormat="1">
      <c r="A268" s="364"/>
      <c r="B268" s="414"/>
      <c r="C268" s="427"/>
      <c r="D268" s="421"/>
      <c r="E268" s="421"/>
      <c r="F268" s="428"/>
      <c r="G268" s="428"/>
      <c r="H268" s="417"/>
      <c r="I268" s="417"/>
      <c r="J268" s="417"/>
      <c r="K268" s="422"/>
      <c r="L268" s="417"/>
      <c r="M268" s="397"/>
      <c r="N268" s="397"/>
      <c r="O268" s="397"/>
      <c r="P268" s="397"/>
      <c r="Q268" s="397"/>
      <c r="R268" s="397"/>
      <c r="S268" s="423"/>
    </row>
    <row r="269" spans="1:19" s="170" customFormat="1">
      <c r="A269" s="364"/>
      <c r="B269" s="414"/>
      <c r="C269" s="427"/>
      <c r="D269" s="425"/>
      <c r="E269" s="425"/>
      <c r="F269" s="428"/>
      <c r="G269" s="428"/>
      <c r="H269" s="417"/>
      <c r="I269" s="417"/>
      <c r="J269" s="417"/>
      <c r="K269" s="422"/>
      <c r="L269" s="417"/>
      <c r="M269" s="397"/>
      <c r="N269" s="397"/>
      <c r="O269" s="397"/>
      <c r="P269" s="397"/>
      <c r="Q269" s="397"/>
      <c r="R269" s="397"/>
      <c r="S269" s="423"/>
    </row>
    <row r="270" spans="1:19" s="170" customFormat="1">
      <c r="A270" s="364"/>
      <c r="B270" s="414"/>
      <c r="C270" s="427"/>
      <c r="D270" s="425"/>
      <c r="E270" s="425"/>
      <c r="F270" s="428"/>
      <c r="G270" s="428"/>
      <c r="H270" s="426"/>
      <c r="I270" s="426"/>
      <c r="J270" s="426"/>
      <c r="K270" s="426"/>
      <c r="L270" s="426"/>
      <c r="M270" s="397"/>
      <c r="N270" s="397"/>
      <c r="O270" s="397"/>
      <c r="P270" s="397"/>
      <c r="Q270" s="397"/>
      <c r="R270" s="397"/>
      <c r="S270" s="423"/>
    </row>
    <row r="271" spans="1:19" s="170" customFormat="1">
      <c r="A271" s="364"/>
      <c r="B271" s="414"/>
      <c r="C271" s="427"/>
      <c r="D271" s="425"/>
      <c r="E271" s="425"/>
      <c r="F271" s="428"/>
      <c r="G271" s="428"/>
      <c r="H271" s="425"/>
      <c r="I271" s="425"/>
      <c r="J271" s="425"/>
      <c r="K271" s="425"/>
      <c r="L271" s="425"/>
      <c r="M271" s="387"/>
      <c r="N271" s="387"/>
      <c r="O271" s="387"/>
      <c r="P271" s="387"/>
      <c r="Q271" s="387"/>
      <c r="R271" s="387"/>
      <c r="S271" s="423"/>
    </row>
    <row r="272" spans="1:19" s="170" customFormat="1">
      <c r="A272" s="364"/>
      <c r="B272" s="414"/>
      <c r="C272" s="427"/>
      <c r="D272" s="425"/>
      <c r="E272" s="425"/>
      <c r="F272" s="428"/>
      <c r="G272" s="428"/>
      <c r="H272" s="425"/>
      <c r="I272" s="425"/>
      <c r="J272" s="425"/>
      <c r="K272" s="425"/>
      <c r="L272" s="425"/>
      <c r="M272" s="387"/>
      <c r="N272" s="387"/>
      <c r="O272" s="387"/>
      <c r="P272" s="387"/>
      <c r="Q272" s="387"/>
      <c r="R272" s="387"/>
      <c r="S272" s="423"/>
    </row>
    <row r="273" spans="1:19" s="170" customFormat="1">
      <c r="A273" s="364"/>
      <c r="B273" s="414"/>
      <c r="C273" s="427"/>
      <c r="D273" s="425"/>
      <c r="E273" s="425"/>
      <c r="F273" s="428"/>
      <c r="G273" s="428"/>
      <c r="H273" s="426"/>
      <c r="I273" s="426"/>
      <c r="J273" s="426"/>
      <c r="K273" s="426"/>
      <c r="L273" s="426"/>
      <c r="M273" s="397"/>
      <c r="N273" s="387"/>
      <c r="O273" s="387"/>
      <c r="P273" s="387"/>
      <c r="Q273" s="387"/>
      <c r="R273" s="387"/>
      <c r="S273" s="423"/>
    </row>
    <row r="274" spans="1:19" s="170" customFormat="1">
      <c r="A274" s="364"/>
      <c r="B274" s="414"/>
      <c r="C274" s="427"/>
      <c r="D274" s="425"/>
      <c r="E274" s="425"/>
      <c r="F274" s="428"/>
      <c r="G274" s="428"/>
      <c r="H274" s="425"/>
      <c r="I274" s="425"/>
      <c r="J274" s="425"/>
      <c r="K274" s="425"/>
      <c r="L274" s="425"/>
      <c r="M274" s="387"/>
      <c r="N274" s="387"/>
      <c r="O274" s="387"/>
      <c r="P274" s="387"/>
      <c r="Q274" s="387"/>
      <c r="R274" s="387"/>
      <c r="S274" s="423"/>
    </row>
    <row r="275" spans="1:19" s="170" customFormat="1">
      <c r="A275" s="364"/>
      <c r="B275" s="414"/>
      <c r="C275" s="427"/>
      <c r="D275" s="425"/>
      <c r="E275" s="425"/>
      <c r="F275" s="428"/>
      <c r="G275" s="428"/>
      <c r="H275" s="417"/>
      <c r="I275" s="417"/>
      <c r="J275" s="417"/>
      <c r="K275" s="422"/>
      <c r="L275" s="417"/>
      <c r="M275" s="397"/>
      <c r="N275" s="397"/>
      <c r="O275" s="397"/>
      <c r="P275" s="397"/>
      <c r="Q275" s="397"/>
      <c r="R275" s="397"/>
      <c r="S275" s="423"/>
    </row>
    <row r="276" spans="1:19" s="170" customFormat="1">
      <c r="A276" s="364"/>
      <c r="B276" s="414"/>
      <c r="C276" s="427"/>
      <c r="D276" s="425"/>
      <c r="E276" s="425"/>
      <c r="F276" s="428"/>
      <c r="G276" s="428"/>
      <c r="H276" s="367"/>
      <c r="I276" s="367"/>
      <c r="J276" s="367"/>
      <c r="K276" s="424"/>
      <c r="L276" s="367"/>
      <c r="M276" s="387"/>
      <c r="N276" s="387"/>
      <c r="O276" s="387"/>
      <c r="P276" s="387"/>
      <c r="Q276" s="387"/>
      <c r="R276" s="387"/>
      <c r="S276" s="423"/>
    </row>
    <row r="277" spans="1:19" s="170" customFormat="1">
      <c r="A277" s="364"/>
      <c r="B277" s="414"/>
      <c r="C277" s="427"/>
      <c r="D277" s="425"/>
      <c r="E277" s="425"/>
      <c r="F277" s="428"/>
      <c r="G277" s="428"/>
      <c r="H277" s="367"/>
      <c r="I277" s="367"/>
      <c r="J277" s="367"/>
      <c r="K277" s="424"/>
      <c r="L277" s="367"/>
      <c r="M277" s="387"/>
      <c r="N277" s="387"/>
      <c r="O277" s="387"/>
      <c r="P277" s="387"/>
      <c r="Q277" s="387"/>
      <c r="R277" s="387"/>
      <c r="S277" s="423"/>
    </row>
    <row r="278" spans="1:19" s="170" customFormat="1">
      <c r="A278" s="364"/>
      <c r="B278" s="414"/>
      <c r="C278" s="427"/>
      <c r="D278" s="425"/>
      <c r="E278" s="425"/>
      <c r="F278" s="428"/>
      <c r="G278" s="428"/>
      <c r="H278" s="426"/>
      <c r="I278" s="426"/>
      <c r="J278" s="426"/>
      <c r="K278" s="426"/>
      <c r="L278" s="426"/>
      <c r="M278" s="397"/>
      <c r="N278" s="397"/>
      <c r="O278" s="397"/>
      <c r="P278" s="397"/>
      <c r="Q278" s="397"/>
      <c r="R278" s="397"/>
      <c r="S278" s="423"/>
    </row>
    <row r="279" spans="1:19" s="170" customFormat="1">
      <c r="A279" s="364"/>
      <c r="B279" s="414"/>
      <c r="C279" s="427"/>
      <c r="D279" s="425"/>
      <c r="E279" s="425"/>
      <c r="F279" s="428"/>
      <c r="G279" s="428"/>
      <c r="H279" s="425"/>
      <c r="I279" s="425"/>
      <c r="J279" s="425"/>
      <c r="K279" s="425"/>
      <c r="L279" s="425"/>
      <c r="M279" s="387"/>
      <c r="N279" s="387"/>
      <c r="O279" s="387"/>
      <c r="P279" s="387"/>
      <c r="Q279" s="387"/>
      <c r="R279" s="387"/>
      <c r="S279" s="423"/>
    </row>
    <row r="280" spans="1:19" s="170" customFormat="1">
      <c r="A280" s="364"/>
      <c r="B280" s="414"/>
      <c r="C280" s="427"/>
      <c r="D280" s="425"/>
      <c r="E280" s="425"/>
      <c r="F280" s="428"/>
      <c r="G280" s="428"/>
      <c r="H280" s="426"/>
      <c r="I280" s="426"/>
      <c r="J280" s="426"/>
      <c r="K280" s="426"/>
      <c r="L280" s="429"/>
      <c r="M280" s="397"/>
      <c r="N280" s="397"/>
      <c r="O280" s="397"/>
      <c r="P280" s="397"/>
      <c r="Q280" s="397"/>
      <c r="R280" s="397"/>
      <c r="S280" s="423"/>
    </row>
    <row r="281" spans="1:19" s="170" customFormat="1">
      <c r="A281" s="364"/>
      <c r="B281" s="414"/>
      <c r="C281" s="427"/>
      <c r="D281" s="425"/>
      <c r="E281" s="425"/>
      <c r="F281" s="428"/>
      <c r="G281" s="428"/>
      <c r="H281" s="425"/>
      <c r="I281" s="425"/>
      <c r="J281" s="425"/>
      <c r="K281" s="425"/>
      <c r="L281" s="425"/>
      <c r="M281" s="387"/>
      <c r="N281" s="387"/>
      <c r="O281" s="387"/>
      <c r="P281" s="387"/>
      <c r="Q281" s="387"/>
      <c r="R281" s="387"/>
      <c r="S281" s="423"/>
    </row>
    <row r="282" spans="1:19" s="170" customFormat="1">
      <c r="A282" s="364"/>
      <c r="B282" s="414"/>
      <c r="C282" s="427"/>
      <c r="D282" s="425"/>
      <c r="E282" s="425"/>
      <c r="F282" s="428"/>
      <c r="G282" s="428"/>
      <c r="H282" s="425"/>
      <c r="I282" s="425"/>
      <c r="J282" s="425"/>
      <c r="K282" s="425"/>
      <c r="L282" s="425"/>
      <c r="M282" s="387"/>
      <c r="N282" s="387"/>
      <c r="O282" s="387"/>
      <c r="P282" s="387"/>
      <c r="Q282" s="387"/>
      <c r="R282" s="387"/>
      <c r="S282" s="423"/>
    </row>
    <row r="283" spans="1:19" s="170" customFormat="1">
      <c r="A283" s="364"/>
      <c r="B283" s="414"/>
      <c r="C283" s="427"/>
      <c r="D283" s="425"/>
      <c r="E283" s="425"/>
      <c r="F283" s="428"/>
      <c r="G283" s="428"/>
      <c r="H283" s="425"/>
      <c r="I283" s="425"/>
      <c r="J283" s="425"/>
      <c r="K283" s="425"/>
      <c r="L283" s="425"/>
      <c r="M283" s="387"/>
      <c r="N283" s="387"/>
      <c r="O283" s="387"/>
      <c r="P283" s="387"/>
      <c r="Q283" s="387"/>
      <c r="R283" s="387"/>
      <c r="S283" s="423"/>
    </row>
    <row r="284" spans="1:19" s="170" customFormat="1">
      <c r="A284" s="364"/>
      <c r="B284" s="414"/>
      <c r="C284" s="427"/>
      <c r="D284" s="425"/>
      <c r="E284" s="425"/>
      <c r="F284" s="428"/>
      <c r="G284" s="428"/>
      <c r="H284" s="425"/>
      <c r="I284" s="425"/>
      <c r="J284" s="425"/>
      <c r="K284" s="425"/>
      <c r="L284" s="425"/>
      <c r="M284" s="387"/>
      <c r="N284" s="387"/>
      <c r="O284" s="387"/>
      <c r="P284" s="387"/>
      <c r="Q284" s="387"/>
      <c r="R284" s="387"/>
      <c r="S284" s="423"/>
    </row>
    <row r="285" spans="1:19" s="170" customFormat="1">
      <c r="A285" s="364"/>
      <c r="B285" s="414"/>
      <c r="C285" s="427"/>
      <c r="D285" s="425"/>
      <c r="E285" s="425"/>
      <c r="F285" s="428"/>
      <c r="G285" s="428"/>
      <c r="H285" s="425"/>
      <c r="I285" s="425"/>
      <c r="J285" s="425"/>
      <c r="K285" s="425"/>
      <c r="L285" s="425"/>
      <c r="M285" s="397"/>
      <c r="N285" s="387"/>
      <c r="O285" s="387"/>
      <c r="P285" s="387"/>
      <c r="Q285" s="387"/>
      <c r="R285" s="387"/>
      <c r="S285" s="423"/>
    </row>
    <row r="286" spans="1:19" s="170" customFormat="1">
      <c r="A286" s="364"/>
      <c r="B286" s="414"/>
      <c r="C286" s="427"/>
      <c r="D286" s="425"/>
      <c r="E286" s="425"/>
      <c r="F286" s="428"/>
      <c r="G286" s="428"/>
      <c r="H286" s="425"/>
      <c r="I286" s="425"/>
      <c r="J286" s="425"/>
      <c r="K286" s="425"/>
      <c r="L286" s="425"/>
      <c r="M286" s="397"/>
      <c r="N286" s="387"/>
      <c r="O286" s="387"/>
      <c r="P286" s="387"/>
      <c r="Q286" s="387"/>
      <c r="R286" s="387"/>
      <c r="S286" s="423"/>
    </row>
    <row r="287" spans="1:19" s="170" customFormat="1">
      <c r="A287" s="364"/>
      <c r="B287" s="414"/>
      <c r="C287" s="427"/>
      <c r="D287" s="425"/>
      <c r="E287" s="425"/>
      <c r="F287" s="428"/>
      <c r="G287" s="428"/>
      <c r="H287" s="426"/>
      <c r="I287" s="426"/>
      <c r="J287" s="426"/>
      <c r="K287" s="426"/>
      <c r="L287" s="426"/>
      <c r="M287" s="397"/>
      <c r="N287" s="387"/>
      <c r="O287" s="387"/>
      <c r="P287" s="387"/>
      <c r="Q287" s="387"/>
      <c r="R287" s="387"/>
      <c r="S287" s="423"/>
    </row>
    <row r="288" spans="1:19" s="170" customFormat="1">
      <c r="A288" s="364"/>
      <c r="B288" s="414"/>
      <c r="C288" s="427"/>
      <c r="D288" s="425"/>
      <c r="E288" s="425"/>
      <c r="F288" s="428"/>
      <c r="G288" s="428"/>
      <c r="H288" s="425"/>
      <c r="I288" s="425"/>
      <c r="J288" s="425"/>
      <c r="K288" s="425"/>
      <c r="L288" s="425"/>
      <c r="M288" s="387"/>
      <c r="N288" s="387"/>
      <c r="O288" s="387"/>
      <c r="P288" s="387"/>
      <c r="Q288" s="387"/>
      <c r="R288" s="387"/>
      <c r="S288" s="423"/>
    </row>
    <row r="289" spans="1:19" s="170" customFormat="1">
      <c r="A289" s="364"/>
      <c r="B289" s="414"/>
      <c r="C289" s="427"/>
      <c r="D289" s="425"/>
      <c r="E289" s="425"/>
      <c r="F289" s="428"/>
      <c r="G289" s="428"/>
      <c r="H289" s="426"/>
      <c r="I289" s="426"/>
      <c r="J289" s="426"/>
      <c r="K289" s="426"/>
      <c r="L289" s="426"/>
      <c r="M289" s="397"/>
      <c r="N289" s="387"/>
      <c r="O289" s="387"/>
      <c r="P289" s="387"/>
      <c r="Q289" s="387"/>
      <c r="R289" s="387"/>
      <c r="S289" s="423"/>
    </row>
    <row r="290" spans="1:19" s="170" customFormat="1">
      <c r="A290" s="364"/>
      <c r="B290" s="414"/>
      <c r="C290" s="427"/>
      <c r="D290" s="425"/>
      <c r="E290" s="425"/>
      <c r="F290" s="428"/>
      <c r="G290" s="428"/>
      <c r="H290" s="425"/>
      <c r="I290" s="425"/>
      <c r="J290" s="425"/>
      <c r="K290" s="425"/>
      <c r="L290" s="425"/>
      <c r="M290" s="387"/>
      <c r="N290" s="387"/>
      <c r="O290" s="387"/>
      <c r="P290" s="387"/>
      <c r="Q290" s="387"/>
      <c r="R290" s="387"/>
      <c r="S290" s="423"/>
    </row>
    <row r="291" spans="1:19" s="170" customFormat="1">
      <c r="A291" s="364"/>
      <c r="B291" s="414"/>
      <c r="C291" s="427"/>
      <c r="D291" s="425"/>
      <c r="E291" s="425"/>
      <c r="F291" s="428"/>
      <c r="G291" s="428"/>
      <c r="H291" s="426"/>
      <c r="I291" s="426"/>
      <c r="J291" s="426"/>
      <c r="K291" s="426"/>
      <c r="L291" s="426"/>
      <c r="M291" s="397"/>
      <c r="N291" s="387"/>
      <c r="O291" s="387"/>
      <c r="P291" s="387"/>
      <c r="Q291" s="387"/>
      <c r="R291" s="387"/>
      <c r="S291" s="423"/>
    </row>
    <row r="292" spans="1:19" s="170" customFormat="1">
      <c r="A292" s="364"/>
      <c r="B292" s="414"/>
      <c r="C292" s="427"/>
      <c r="D292" s="425"/>
      <c r="E292" s="425"/>
      <c r="F292" s="428"/>
      <c r="G292" s="428"/>
      <c r="H292" s="425"/>
      <c r="I292" s="425"/>
      <c r="J292" s="425"/>
      <c r="K292" s="425"/>
      <c r="L292" s="426"/>
      <c r="M292" s="397"/>
      <c r="N292" s="387"/>
      <c r="O292" s="387"/>
      <c r="P292" s="387"/>
      <c r="Q292" s="387"/>
      <c r="R292" s="387"/>
      <c r="S292" s="423"/>
    </row>
    <row r="293" spans="1:19" s="170" customFormat="1">
      <c r="A293" s="364"/>
      <c r="B293" s="414"/>
      <c r="C293" s="427"/>
      <c r="D293" s="425"/>
      <c r="E293" s="425"/>
      <c r="F293" s="428"/>
      <c r="G293" s="428"/>
      <c r="H293" s="425"/>
      <c r="I293" s="425"/>
      <c r="J293" s="425"/>
      <c r="K293" s="425"/>
      <c r="L293" s="425"/>
      <c r="M293" s="387"/>
      <c r="N293" s="387"/>
      <c r="O293" s="387"/>
      <c r="P293" s="387"/>
      <c r="Q293" s="387"/>
      <c r="R293" s="387"/>
      <c r="S293" s="423"/>
    </row>
    <row r="294" spans="1:19" s="170" customFormat="1">
      <c r="A294" s="364"/>
      <c r="B294" s="414"/>
      <c r="C294" s="427"/>
      <c r="D294" s="425"/>
      <c r="E294" s="425"/>
      <c r="F294" s="428"/>
      <c r="G294" s="428"/>
      <c r="H294" s="425"/>
      <c r="I294" s="425"/>
      <c r="J294" s="425"/>
      <c r="K294" s="425"/>
      <c r="L294" s="425"/>
      <c r="M294" s="387"/>
      <c r="N294" s="387"/>
      <c r="O294" s="387"/>
      <c r="P294" s="387"/>
      <c r="Q294" s="387"/>
      <c r="R294" s="387"/>
      <c r="S294" s="423"/>
    </row>
    <row r="295" spans="1:19" s="170" customFormat="1">
      <c r="A295" s="364"/>
      <c r="B295" s="414"/>
      <c r="C295" s="427"/>
      <c r="D295" s="425"/>
      <c r="E295" s="425"/>
      <c r="F295" s="428"/>
      <c r="G295" s="428"/>
      <c r="H295" s="425"/>
      <c r="I295" s="425"/>
      <c r="J295" s="425"/>
      <c r="K295" s="425"/>
      <c r="L295" s="425"/>
      <c r="M295" s="387"/>
      <c r="N295" s="387"/>
      <c r="O295" s="387"/>
      <c r="P295" s="387"/>
      <c r="Q295" s="387"/>
      <c r="R295" s="387"/>
      <c r="S295" s="423"/>
    </row>
    <row r="296" spans="1:19" s="170" customFormat="1">
      <c r="A296" s="364"/>
      <c r="B296" s="414"/>
      <c r="C296" s="427"/>
      <c r="D296" s="425"/>
      <c r="E296" s="425"/>
      <c r="F296" s="428"/>
      <c r="G296" s="428"/>
      <c r="H296" s="425"/>
      <c r="I296" s="425"/>
      <c r="J296" s="425"/>
      <c r="K296" s="425"/>
      <c r="L296" s="425"/>
      <c r="M296" s="397"/>
      <c r="N296" s="387"/>
      <c r="O296" s="387"/>
      <c r="P296" s="387"/>
      <c r="Q296" s="387"/>
      <c r="R296" s="387"/>
      <c r="S296" s="423"/>
    </row>
    <row r="297" spans="1:19" s="170" customFormat="1">
      <c r="A297" s="430"/>
      <c r="B297" s="431"/>
      <c r="C297" s="432"/>
      <c r="D297" s="433"/>
      <c r="E297" s="433"/>
      <c r="F297" s="433"/>
      <c r="G297" s="433"/>
      <c r="H297" s="403"/>
      <c r="I297" s="403"/>
      <c r="J297" s="403"/>
      <c r="K297" s="403"/>
      <c r="L297" s="404"/>
      <c r="M297" s="380"/>
      <c r="N297" s="380"/>
      <c r="O297" s="380"/>
      <c r="P297" s="380"/>
      <c r="Q297" s="380"/>
      <c r="R297" s="380"/>
      <c r="S297" s="423"/>
    </row>
    <row r="298" spans="1:19" s="170" customFormat="1">
      <c r="A298" s="430"/>
      <c r="B298" s="431"/>
      <c r="C298" s="431"/>
      <c r="D298" s="433"/>
      <c r="E298" s="433"/>
      <c r="F298" s="433"/>
      <c r="G298" s="433"/>
      <c r="H298" s="403"/>
      <c r="I298" s="403"/>
      <c r="J298" s="403"/>
      <c r="K298" s="403"/>
      <c r="L298" s="404"/>
      <c r="M298" s="380"/>
      <c r="N298" s="380"/>
      <c r="O298" s="380"/>
      <c r="P298" s="380"/>
      <c r="Q298" s="380"/>
      <c r="R298" s="380"/>
      <c r="S298" s="423"/>
    </row>
    <row r="299" spans="1:19" s="170" customFormat="1">
      <c r="A299" s="430"/>
      <c r="B299" s="431"/>
      <c r="C299" s="434"/>
      <c r="D299" s="433"/>
      <c r="E299" s="433"/>
      <c r="F299" s="433"/>
      <c r="G299" s="433"/>
      <c r="H299" s="403"/>
      <c r="I299" s="403"/>
      <c r="J299" s="403"/>
      <c r="K299" s="403"/>
      <c r="L299" s="404"/>
      <c r="M299" s="380"/>
      <c r="N299" s="380"/>
      <c r="O299" s="380"/>
      <c r="P299" s="380"/>
      <c r="Q299" s="380"/>
      <c r="R299" s="380"/>
      <c r="S299" s="423"/>
    </row>
    <row r="300" spans="1:19" s="170" customFormat="1">
      <c r="A300" s="430"/>
      <c r="B300" s="431"/>
      <c r="C300" s="434"/>
      <c r="D300" s="433"/>
      <c r="E300" s="433"/>
      <c r="F300" s="433"/>
      <c r="G300" s="433"/>
      <c r="H300" s="403"/>
      <c r="I300" s="403"/>
      <c r="J300" s="403"/>
      <c r="K300" s="403"/>
      <c r="L300" s="404"/>
      <c r="M300" s="380"/>
      <c r="N300" s="380"/>
      <c r="O300" s="380"/>
      <c r="P300" s="380"/>
      <c r="Q300" s="380"/>
      <c r="R300" s="380"/>
      <c r="S300" s="423"/>
    </row>
    <row r="301" spans="1:19" s="170" customFormat="1">
      <c r="A301" s="430"/>
      <c r="B301" s="431"/>
      <c r="C301" s="434"/>
      <c r="D301" s="433"/>
      <c r="E301" s="433"/>
      <c r="F301" s="433"/>
      <c r="G301" s="433"/>
      <c r="H301" s="403"/>
      <c r="I301" s="403"/>
      <c r="J301" s="403"/>
      <c r="K301" s="403"/>
      <c r="L301" s="404"/>
      <c r="M301" s="380"/>
      <c r="N301" s="380"/>
      <c r="O301" s="380"/>
      <c r="P301" s="380"/>
      <c r="Q301" s="380"/>
      <c r="R301" s="380"/>
      <c r="S301" s="423"/>
    </row>
    <row r="302" spans="1:19" s="170" customFormat="1">
      <c r="A302" s="430"/>
      <c r="B302" s="431"/>
      <c r="C302" s="434"/>
      <c r="D302" s="433"/>
      <c r="E302" s="433"/>
      <c r="F302" s="433"/>
      <c r="G302" s="433"/>
      <c r="H302" s="403"/>
      <c r="I302" s="403"/>
      <c r="J302" s="403"/>
      <c r="K302" s="403"/>
      <c r="L302" s="404"/>
      <c r="M302" s="380"/>
      <c r="N302" s="380"/>
      <c r="O302" s="380"/>
      <c r="P302" s="380"/>
      <c r="Q302" s="380"/>
      <c r="R302" s="380"/>
      <c r="S302" s="423"/>
    </row>
    <row r="303" spans="1:19" s="170" customFormat="1">
      <c r="A303" s="435"/>
      <c r="B303" s="436"/>
      <c r="C303" s="434"/>
      <c r="D303" s="433"/>
      <c r="E303" s="433"/>
      <c r="F303" s="433"/>
      <c r="G303" s="433"/>
      <c r="H303" s="403"/>
      <c r="I303" s="403"/>
      <c r="J303" s="403"/>
      <c r="K303" s="403"/>
      <c r="L303" s="404"/>
      <c r="M303" s="380"/>
      <c r="N303" s="380"/>
      <c r="O303" s="380"/>
      <c r="P303" s="380"/>
      <c r="Q303" s="380"/>
      <c r="R303" s="380"/>
      <c r="S303" s="423"/>
    </row>
    <row r="304" spans="1:19" s="170" customFormat="1">
      <c r="A304" s="437"/>
      <c r="B304" s="438"/>
      <c r="C304" s="439"/>
      <c r="D304" s="421"/>
      <c r="E304" s="421"/>
      <c r="F304" s="421"/>
      <c r="G304" s="421"/>
      <c r="H304" s="417"/>
      <c r="I304" s="417"/>
      <c r="J304" s="417"/>
      <c r="K304" s="417"/>
      <c r="L304" s="417"/>
      <c r="M304" s="419"/>
      <c r="N304" s="419"/>
      <c r="O304" s="419"/>
      <c r="P304" s="419"/>
      <c r="Q304" s="419"/>
      <c r="R304" s="419"/>
    </row>
    <row r="305" spans="1:19" s="170" customFormat="1">
      <c r="A305" s="440"/>
      <c r="B305" s="441"/>
      <c r="C305" s="438"/>
      <c r="D305" s="425"/>
      <c r="E305" s="425"/>
      <c r="F305" s="425"/>
      <c r="G305" s="425"/>
      <c r="H305" s="417"/>
      <c r="I305" s="417"/>
      <c r="J305" s="417"/>
      <c r="K305" s="417"/>
      <c r="L305" s="417"/>
      <c r="M305" s="419"/>
      <c r="N305" s="419"/>
      <c r="O305" s="419"/>
      <c r="P305" s="419"/>
      <c r="Q305" s="419"/>
      <c r="R305" s="419"/>
      <c r="S305" s="423"/>
    </row>
    <row r="306" spans="1:19" s="170" customFormat="1">
      <c r="A306" s="440"/>
      <c r="B306" s="441"/>
      <c r="C306" s="438"/>
      <c r="D306" s="425"/>
      <c r="E306" s="425"/>
      <c r="F306" s="425"/>
      <c r="G306" s="425"/>
      <c r="H306" s="367"/>
      <c r="I306" s="367"/>
      <c r="J306" s="367"/>
      <c r="K306" s="367"/>
      <c r="L306" s="367"/>
      <c r="M306" s="418"/>
      <c r="N306" s="387"/>
      <c r="O306" s="387"/>
      <c r="P306" s="387"/>
      <c r="Q306" s="387"/>
      <c r="R306" s="387"/>
    </row>
    <row r="307" spans="1:19" s="170" customFormat="1">
      <c r="A307" s="440"/>
      <c r="B307" s="441"/>
      <c r="C307" s="438"/>
      <c r="D307" s="425"/>
      <c r="E307" s="425"/>
      <c r="F307" s="425"/>
      <c r="G307" s="425"/>
      <c r="H307" s="367"/>
      <c r="I307" s="367"/>
      <c r="J307" s="367"/>
      <c r="K307" s="367"/>
      <c r="L307" s="367"/>
      <c r="M307" s="418"/>
      <c r="N307" s="387"/>
      <c r="O307" s="387"/>
      <c r="P307" s="387"/>
      <c r="Q307" s="387"/>
      <c r="R307" s="387"/>
    </row>
    <row r="308" spans="1:19" s="170" customFormat="1">
      <c r="A308" s="440"/>
      <c r="B308" s="441"/>
      <c r="C308" s="438"/>
      <c r="D308" s="425"/>
      <c r="E308" s="425"/>
      <c r="F308" s="425"/>
      <c r="G308" s="425"/>
      <c r="H308" s="417"/>
      <c r="I308" s="417"/>
      <c r="J308" s="417"/>
      <c r="K308" s="417"/>
      <c r="L308" s="417"/>
      <c r="M308" s="419"/>
      <c r="N308" s="419"/>
      <c r="O308" s="419"/>
      <c r="P308" s="419"/>
      <c r="Q308" s="419"/>
      <c r="R308" s="419"/>
    </row>
    <row r="309" spans="1:19" s="170" customFormat="1">
      <c r="A309" s="440"/>
      <c r="B309" s="441"/>
      <c r="C309" s="438"/>
      <c r="D309" s="425"/>
      <c r="E309" s="425"/>
      <c r="F309" s="425"/>
      <c r="G309" s="425"/>
      <c r="H309" s="367"/>
      <c r="I309" s="367"/>
      <c r="J309" s="367"/>
      <c r="K309" s="367"/>
      <c r="L309" s="367"/>
      <c r="M309" s="418"/>
      <c r="N309" s="418"/>
      <c r="O309" s="418"/>
      <c r="P309" s="418"/>
      <c r="Q309" s="418"/>
      <c r="R309" s="418"/>
    </row>
    <row r="310" spans="1:19" s="170" customFormat="1">
      <c r="A310" s="440"/>
      <c r="B310" s="441"/>
      <c r="C310" s="438"/>
      <c r="D310" s="425"/>
      <c r="E310" s="425"/>
      <c r="F310" s="425"/>
      <c r="G310" s="425"/>
      <c r="H310" s="367"/>
      <c r="I310" s="367"/>
      <c r="J310" s="367"/>
      <c r="K310" s="367"/>
      <c r="L310" s="367"/>
      <c r="M310" s="418"/>
      <c r="N310" s="418"/>
      <c r="O310" s="418"/>
      <c r="P310" s="418"/>
      <c r="Q310" s="418"/>
      <c r="R310" s="418"/>
    </row>
    <row r="311" spans="1:19" s="170" customFormat="1">
      <c r="A311" s="437"/>
      <c r="B311" s="438"/>
      <c r="C311" s="442"/>
      <c r="D311" s="421"/>
      <c r="E311" s="421"/>
      <c r="F311" s="421"/>
      <c r="G311" s="421"/>
      <c r="H311" s="417"/>
      <c r="I311" s="417"/>
      <c r="J311" s="417"/>
      <c r="K311" s="417"/>
      <c r="L311" s="417"/>
      <c r="M311" s="397"/>
      <c r="N311" s="397"/>
      <c r="O311" s="397"/>
      <c r="P311" s="397"/>
      <c r="Q311" s="397"/>
      <c r="R311" s="397"/>
      <c r="S311" s="423"/>
    </row>
    <row r="312" spans="1:19" s="170" customFormat="1">
      <c r="A312" s="437"/>
      <c r="B312" s="438"/>
      <c r="C312" s="438"/>
      <c r="D312" s="425"/>
      <c r="E312" s="425"/>
      <c r="F312" s="425"/>
      <c r="G312" s="425"/>
      <c r="H312" s="417"/>
      <c r="I312" s="417"/>
      <c r="J312" s="417"/>
      <c r="K312" s="417"/>
      <c r="L312" s="417"/>
      <c r="M312" s="419"/>
      <c r="N312" s="419"/>
      <c r="O312" s="419"/>
      <c r="P312" s="419"/>
      <c r="Q312" s="419"/>
      <c r="R312" s="419"/>
    </row>
    <row r="313" spans="1:19" s="170" customFormat="1">
      <c r="A313" s="437"/>
      <c r="B313" s="438"/>
      <c r="C313" s="443"/>
      <c r="D313" s="425"/>
      <c r="E313" s="425"/>
      <c r="F313" s="425"/>
      <c r="G313" s="425"/>
      <c r="H313" s="367"/>
      <c r="I313" s="367"/>
      <c r="J313" s="367"/>
      <c r="K313" s="367"/>
      <c r="L313" s="367"/>
      <c r="M313" s="418"/>
      <c r="N313" s="418"/>
      <c r="O313" s="444"/>
      <c r="P313" s="444"/>
      <c r="Q313" s="444"/>
      <c r="R313" s="444"/>
    </row>
    <row r="314" spans="1:19" s="170" customFormat="1">
      <c r="A314" s="437"/>
      <c r="B314" s="438"/>
      <c r="C314" s="443"/>
      <c r="D314" s="425"/>
      <c r="E314" s="425"/>
      <c r="F314" s="425"/>
      <c r="G314" s="425"/>
      <c r="H314" s="367"/>
      <c r="I314" s="367"/>
      <c r="J314" s="367"/>
      <c r="K314" s="367"/>
      <c r="L314" s="367"/>
      <c r="M314" s="418"/>
      <c r="N314" s="418"/>
      <c r="O314" s="444"/>
      <c r="P314" s="444"/>
      <c r="Q314" s="444"/>
      <c r="R314" s="444"/>
    </row>
    <row r="315" spans="1:19" s="170" customFormat="1">
      <c r="A315" s="437"/>
      <c r="B315" s="438"/>
      <c r="C315" s="443"/>
      <c r="D315" s="425"/>
      <c r="E315" s="425"/>
      <c r="F315" s="425"/>
      <c r="G315" s="425"/>
      <c r="H315" s="417"/>
      <c r="I315" s="417"/>
      <c r="J315" s="417"/>
      <c r="K315" s="417"/>
      <c r="L315" s="417"/>
      <c r="M315" s="397"/>
      <c r="N315" s="419"/>
      <c r="O315" s="419"/>
      <c r="P315" s="419"/>
      <c r="Q315" s="419"/>
      <c r="R315" s="419"/>
    </row>
    <row r="316" spans="1:19" s="170" customFormat="1">
      <c r="A316" s="445"/>
      <c r="B316" s="443"/>
      <c r="C316" s="443"/>
      <c r="D316" s="425"/>
      <c r="E316" s="425"/>
      <c r="F316" s="425"/>
      <c r="G316" s="425"/>
      <c r="H316" s="367"/>
      <c r="I316" s="367"/>
      <c r="J316" s="367"/>
      <c r="K316" s="367"/>
      <c r="L316" s="367"/>
      <c r="M316" s="387"/>
      <c r="N316" s="418"/>
      <c r="O316" s="418"/>
      <c r="P316" s="418"/>
      <c r="Q316" s="418"/>
      <c r="R316" s="418"/>
    </row>
    <row r="317" spans="1:19" s="170" customFormat="1">
      <c r="A317" s="445"/>
      <c r="B317" s="443"/>
      <c r="C317" s="443"/>
      <c r="D317" s="425"/>
      <c r="E317" s="425"/>
      <c r="F317" s="425"/>
      <c r="G317" s="425"/>
      <c r="H317" s="367"/>
      <c r="I317" s="367"/>
      <c r="J317" s="367"/>
      <c r="K317" s="367"/>
      <c r="L317" s="367"/>
      <c r="M317" s="387"/>
      <c r="N317" s="418"/>
      <c r="O317" s="418"/>
      <c r="P317" s="418"/>
      <c r="Q317" s="418"/>
      <c r="R317" s="418"/>
    </row>
    <row r="318" spans="1:19" s="170" customFormat="1">
      <c r="A318" s="430"/>
      <c r="B318" s="431"/>
      <c r="C318" s="438"/>
      <c r="D318" s="446"/>
      <c r="E318" s="446"/>
      <c r="F318" s="447"/>
      <c r="G318" s="447"/>
      <c r="H318" s="426"/>
      <c r="I318" s="426"/>
      <c r="J318" s="426"/>
      <c r="K318" s="426"/>
      <c r="L318" s="426"/>
      <c r="M318" s="397"/>
      <c r="N318" s="397"/>
      <c r="O318" s="397"/>
      <c r="P318" s="397"/>
      <c r="Q318" s="397"/>
      <c r="R318" s="397"/>
    </row>
    <row r="319" spans="1:19" s="170" customFormat="1">
      <c r="A319" s="430"/>
      <c r="B319" s="431"/>
      <c r="C319" s="438"/>
      <c r="D319" s="446"/>
      <c r="E319" s="446"/>
      <c r="F319" s="447"/>
      <c r="G319" s="447"/>
      <c r="H319" s="448"/>
      <c r="I319" s="448"/>
      <c r="J319" s="448"/>
      <c r="K319" s="448"/>
      <c r="L319" s="448"/>
      <c r="M319" s="380"/>
      <c r="N319" s="397"/>
      <c r="O319" s="397"/>
      <c r="P319" s="397"/>
      <c r="Q319" s="397"/>
      <c r="R319" s="397"/>
    </row>
    <row r="320" spans="1:19" s="170" customFormat="1">
      <c r="A320" s="435"/>
      <c r="B320" s="436"/>
      <c r="C320" s="438"/>
      <c r="D320" s="446"/>
      <c r="E320" s="446"/>
      <c r="F320" s="447"/>
      <c r="G320" s="447"/>
      <c r="H320" s="425"/>
      <c r="I320" s="425"/>
      <c r="J320" s="425"/>
      <c r="K320" s="425"/>
      <c r="L320" s="425"/>
      <c r="M320" s="397"/>
      <c r="N320" s="387"/>
      <c r="O320" s="387"/>
      <c r="P320" s="387"/>
      <c r="Q320" s="387"/>
      <c r="R320" s="387"/>
    </row>
    <row r="321" spans="1:19" s="170" customFormat="1">
      <c r="A321" s="435"/>
      <c r="B321" s="436"/>
      <c r="C321" s="438"/>
      <c r="D321" s="446"/>
      <c r="E321" s="446"/>
      <c r="F321" s="447"/>
      <c r="G321" s="447"/>
      <c r="H321" s="425"/>
      <c r="I321" s="425"/>
      <c r="J321" s="425"/>
      <c r="K321" s="425"/>
      <c r="L321" s="425"/>
      <c r="M321" s="397"/>
      <c r="N321" s="387"/>
      <c r="O321" s="387"/>
      <c r="P321" s="387"/>
      <c r="Q321" s="387"/>
      <c r="R321" s="387"/>
    </row>
    <row r="322" spans="1:19" s="170" customFormat="1">
      <c r="A322" s="449"/>
      <c r="B322" s="442"/>
      <c r="C322" s="439"/>
      <c r="D322" s="450"/>
      <c r="E322" s="450"/>
      <c r="F322" s="450"/>
      <c r="G322" s="450"/>
      <c r="H322" s="369"/>
      <c r="I322" s="369"/>
      <c r="J322" s="369"/>
      <c r="K322" s="369"/>
      <c r="L322" s="369"/>
      <c r="M322" s="370"/>
      <c r="N322" s="371"/>
      <c r="O322" s="370"/>
      <c r="P322" s="370"/>
      <c r="Q322" s="370"/>
      <c r="R322" s="370"/>
      <c r="S322" s="371"/>
    </row>
    <row r="323" spans="1:19" s="170" customFormat="1">
      <c r="A323" s="449"/>
      <c r="B323" s="442"/>
      <c r="C323" s="379"/>
      <c r="D323" s="421"/>
      <c r="E323" s="421"/>
      <c r="F323" s="421"/>
      <c r="G323" s="421"/>
      <c r="H323" s="367"/>
      <c r="I323" s="367"/>
      <c r="J323" s="367"/>
      <c r="K323" s="367"/>
      <c r="L323" s="367"/>
      <c r="M323" s="418"/>
      <c r="N323" s="418"/>
      <c r="O323" s="418"/>
      <c r="P323" s="418"/>
      <c r="Q323" s="418"/>
      <c r="R323" s="418"/>
    </row>
    <row r="324" spans="1:19" s="170" customFormat="1">
      <c r="A324" s="449"/>
      <c r="B324" s="442"/>
      <c r="C324" s="451"/>
      <c r="D324" s="428"/>
      <c r="E324" s="428"/>
      <c r="F324" s="428"/>
      <c r="G324" s="428"/>
      <c r="H324" s="366"/>
      <c r="I324" s="366"/>
      <c r="J324" s="366"/>
      <c r="K324" s="366"/>
      <c r="L324" s="366"/>
      <c r="M324" s="368"/>
      <c r="N324" s="368"/>
      <c r="O324" s="368"/>
      <c r="P324" s="368"/>
      <c r="Q324" s="368"/>
      <c r="R324" s="368"/>
    </row>
    <row r="325" spans="1:19" s="170" customFormat="1">
      <c r="A325" s="449"/>
      <c r="B325" s="442"/>
      <c r="C325" s="451"/>
      <c r="D325" s="428"/>
      <c r="E325" s="428"/>
      <c r="F325" s="428"/>
      <c r="G325" s="428"/>
      <c r="H325" s="366"/>
      <c r="I325" s="366"/>
      <c r="J325" s="366"/>
      <c r="K325" s="366"/>
      <c r="L325" s="366"/>
      <c r="M325" s="390"/>
      <c r="N325" s="390"/>
      <c r="O325" s="390"/>
      <c r="P325" s="390"/>
      <c r="Q325" s="390"/>
      <c r="R325" s="390"/>
    </row>
    <row r="326" spans="1:19" s="170" customFormat="1">
      <c r="A326" s="452"/>
      <c r="B326" s="438"/>
      <c r="C326" s="439"/>
      <c r="D326" s="450"/>
      <c r="E326" s="450"/>
      <c r="F326" s="450"/>
      <c r="G326" s="450"/>
      <c r="H326" s="369"/>
      <c r="I326" s="369"/>
      <c r="J326" s="369"/>
      <c r="K326" s="369"/>
      <c r="L326" s="369"/>
      <c r="M326" s="371"/>
      <c r="N326" s="370"/>
      <c r="O326" s="370"/>
      <c r="P326" s="370"/>
      <c r="Q326" s="370"/>
      <c r="R326" s="370"/>
    </row>
    <row r="327" spans="1:19" s="170" customFormat="1">
      <c r="A327" s="453"/>
      <c r="B327" s="454"/>
      <c r="C327" s="455"/>
      <c r="D327" s="456"/>
      <c r="E327" s="456"/>
      <c r="F327" s="456"/>
      <c r="G327" s="456"/>
      <c r="H327" s="369"/>
      <c r="I327" s="369"/>
      <c r="J327" s="369"/>
      <c r="K327" s="369"/>
      <c r="L327" s="369"/>
      <c r="M327" s="371"/>
      <c r="N327" s="370"/>
      <c r="O327" s="370"/>
      <c r="P327" s="370"/>
      <c r="Q327" s="370"/>
      <c r="R327" s="370"/>
    </row>
    <row r="328" spans="1:19" s="170" customFormat="1">
      <c r="A328" s="453"/>
      <c r="B328" s="454"/>
      <c r="C328" s="454"/>
      <c r="D328" s="456"/>
      <c r="E328" s="456"/>
      <c r="F328" s="456"/>
      <c r="G328" s="456"/>
      <c r="H328" s="424"/>
      <c r="I328" s="424"/>
      <c r="J328" s="424"/>
      <c r="K328" s="424"/>
      <c r="L328" s="424"/>
      <c r="M328" s="457"/>
      <c r="N328" s="458"/>
      <c r="O328" s="458"/>
      <c r="P328" s="458"/>
      <c r="Q328" s="458"/>
      <c r="R328" s="458"/>
      <c r="S328" s="459"/>
    </row>
    <row r="329" spans="1:19" s="170" customFormat="1">
      <c r="A329" s="453"/>
      <c r="B329" s="454"/>
      <c r="C329" s="454"/>
      <c r="D329" s="456"/>
      <c r="E329" s="456"/>
      <c r="F329" s="456"/>
      <c r="G329" s="456"/>
      <c r="H329" s="424"/>
      <c r="I329" s="424"/>
      <c r="J329" s="424"/>
      <c r="K329" s="424"/>
      <c r="L329" s="424"/>
      <c r="M329" s="457"/>
      <c r="N329" s="458"/>
      <c r="O329" s="458"/>
      <c r="P329" s="458"/>
      <c r="Q329" s="458"/>
      <c r="R329" s="458"/>
    </row>
    <row r="330" spans="1:19" s="170" customFormat="1">
      <c r="A330" s="453"/>
      <c r="B330" s="454"/>
      <c r="C330" s="454"/>
      <c r="D330" s="456"/>
      <c r="E330" s="456"/>
      <c r="F330" s="456"/>
      <c r="G330" s="456"/>
      <c r="H330" s="422"/>
      <c r="I330" s="422"/>
      <c r="J330" s="422"/>
      <c r="K330" s="422"/>
      <c r="L330" s="422"/>
      <c r="M330" s="460"/>
      <c r="N330" s="461"/>
      <c r="O330" s="458"/>
      <c r="P330" s="458"/>
      <c r="Q330" s="458"/>
      <c r="R330" s="458"/>
    </row>
    <row r="331" spans="1:19" s="170" customFormat="1">
      <c r="A331" s="453"/>
      <c r="B331" s="454"/>
      <c r="C331" s="454"/>
      <c r="D331" s="456"/>
      <c r="E331" s="456"/>
      <c r="F331" s="456"/>
      <c r="G331" s="456"/>
      <c r="H331" s="424"/>
      <c r="I331" s="424"/>
      <c r="J331" s="424"/>
      <c r="K331" s="424"/>
      <c r="L331" s="424"/>
      <c r="M331" s="457"/>
      <c r="N331" s="458"/>
      <c r="O331" s="458"/>
      <c r="P331" s="458"/>
      <c r="Q331" s="458"/>
      <c r="R331" s="458"/>
    </row>
    <row r="332" spans="1:19" s="170" customFormat="1">
      <c r="A332" s="453"/>
      <c r="B332" s="454"/>
      <c r="C332" s="454"/>
      <c r="D332" s="456"/>
      <c r="E332" s="456"/>
      <c r="F332" s="456"/>
      <c r="G332" s="456"/>
      <c r="H332" s="422"/>
      <c r="I332" s="422"/>
      <c r="J332" s="422"/>
      <c r="K332" s="422"/>
      <c r="L332" s="422"/>
      <c r="M332" s="460"/>
      <c r="N332" s="461"/>
      <c r="O332" s="461"/>
      <c r="P332" s="461"/>
      <c r="Q332" s="461"/>
      <c r="R332" s="461"/>
    </row>
    <row r="333" spans="1:19" s="170" customFormat="1">
      <c r="A333" s="453"/>
      <c r="B333" s="454"/>
      <c r="C333" s="454"/>
      <c r="D333" s="456"/>
      <c r="E333" s="456"/>
      <c r="F333" s="456"/>
      <c r="G333" s="456"/>
      <c r="H333" s="424"/>
      <c r="I333" s="424"/>
      <c r="J333" s="424"/>
      <c r="K333" s="424"/>
      <c r="L333" s="422"/>
      <c r="M333" s="460"/>
      <c r="N333" s="461"/>
      <c r="O333" s="461"/>
      <c r="P333" s="461"/>
      <c r="Q333" s="461"/>
      <c r="R333" s="461"/>
    </row>
    <row r="334" spans="1:19" s="170" customFormat="1">
      <c r="A334" s="453"/>
      <c r="B334" s="454"/>
      <c r="C334" s="454"/>
      <c r="D334" s="456"/>
      <c r="E334" s="456"/>
      <c r="F334" s="456"/>
      <c r="G334" s="456"/>
      <c r="H334" s="424"/>
      <c r="I334" s="424"/>
      <c r="J334" s="424"/>
      <c r="K334" s="424"/>
      <c r="L334" s="424"/>
      <c r="M334" s="457"/>
      <c r="N334" s="458"/>
      <c r="O334" s="458"/>
      <c r="P334" s="458"/>
      <c r="Q334" s="458"/>
      <c r="R334" s="458"/>
    </row>
    <row r="335" spans="1:19" s="170" customFormat="1">
      <c r="A335" s="453"/>
      <c r="B335" s="454"/>
      <c r="C335" s="454"/>
      <c r="D335" s="456"/>
      <c r="E335" s="456"/>
      <c r="F335" s="456"/>
      <c r="G335" s="456"/>
      <c r="H335" s="424"/>
      <c r="I335" s="424"/>
      <c r="J335" s="424"/>
      <c r="K335" s="424"/>
      <c r="L335" s="424"/>
      <c r="M335" s="462"/>
      <c r="N335" s="458"/>
      <c r="O335" s="458"/>
      <c r="P335" s="458"/>
      <c r="Q335" s="458"/>
      <c r="R335" s="458"/>
    </row>
    <row r="336" spans="1:19" s="170" customFormat="1">
      <c r="A336" s="453"/>
      <c r="B336" s="454"/>
      <c r="C336" s="454"/>
      <c r="D336" s="456"/>
      <c r="E336" s="456"/>
      <c r="F336" s="456"/>
      <c r="G336" s="456"/>
      <c r="H336" s="424"/>
      <c r="I336" s="424"/>
      <c r="J336" s="424"/>
      <c r="K336" s="424"/>
      <c r="L336" s="424"/>
      <c r="M336" s="457"/>
      <c r="N336" s="458"/>
      <c r="O336" s="458"/>
      <c r="P336" s="458"/>
      <c r="Q336" s="458"/>
      <c r="R336" s="458"/>
    </row>
    <row r="337" spans="1:18" s="170" customFormat="1">
      <c r="A337" s="453"/>
      <c r="B337" s="454"/>
      <c r="C337" s="454"/>
      <c r="D337" s="456"/>
      <c r="E337" s="456"/>
      <c r="F337" s="456"/>
      <c r="G337" s="456"/>
      <c r="H337" s="424"/>
      <c r="I337" s="424"/>
      <c r="J337" s="424"/>
      <c r="K337" s="424"/>
      <c r="L337" s="424"/>
      <c r="M337" s="457"/>
      <c r="N337" s="458"/>
      <c r="O337" s="458"/>
      <c r="P337" s="458"/>
      <c r="Q337" s="458"/>
      <c r="R337" s="458"/>
    </row>
    <row r="338" spans="1:18" s="170" customFormat="1">
      <c r="A338" s="453"/>
      <c r="B338" s="454"/>
      <c r="C338" s="454"/>
      <c r="D338" s="456"/>
      <c r="E338" s="456"/>
      <c r="F338" s="456"/>
      <c r="G338" s="456"/>
      <c r="H338" s="424"/>
      <c r="I338" s="424"/>
      <c r="J338" s="424"/>
      <c r="K338" s="424"/>
      <c r="L338" s="424"/>
      <c r="M338" s="457"/>
      <c r="N338" s="458"/>
      <c r="O338" s="458"/>
      <c r="P338" s="458"/>
      <c r="Q338" s="458"/>
      <c r="R338" s="458"/>
    </row>
    <row r="339" spans="1:18" s="170" customFormat="1">
      <c r="A339" s="453"/>
      <c r="B339" s="454"/>
      <c r="C339" s="454"/>
      <c r="D339" s="456"/>
      <c r="E339" s="456"/>
      <c r="F339" s="456"/>
      <c r="G339" s="456"/>
      <c r="H339" s="424"/>
      <c r="I339" s="424"/>
      <c r="J339" s="424"/>
      <c r="K339" s="424"/>
      <c r="L339" s="424"/>
      <c r="M339" s="461"/>
      <c r="N339" s="458"/>
      <c r="O339" s="458"/>
      <c r="P339" s="458"/>
      <c r="Q339" s="458"/>
      <c r="R339" s="458"/>
    </row>
    <row r="340" spans="1:18" s="170" customFormat="1">
      <c r="A340" s="453"/>
      <c r="B340" s="454"/>
      <c r="C340" s="454"/>
      <c r="D340" s="456"/>
      <c r="E340" s="456"/>
      <c r="F340" s="456"/>
      <c r="G340" s="456"/>
      <c r="H340" s="424"/>
      <c r="I340" s="424"/>
      <c r="J340" s="424"/>
      <c r="K340" s="424"/>
      <c r="L340" s="424"/>
      <c r="M340" s="457"/>
      <c r="N340" s="458"/>
      <c r="O340" s="458"/>
      <c r="P340" s="458"/>
      <c r="Q340" s="458"/>
      <c r="R340" s="458"/>
    </row>
    <row r="341" spans="1:18" s="170" customFormat="1">
      <c r="A341" s="453"/>
      <c r="B341" s="454"/>
      <c r="C341" s="454"/>
      <c r="D341" s="456"/>
      <c r="E341" s="456"/>
      <c r="F341" s="456"/>
      <c r="G341" s="456"/>
      <c r="H341" s="424"/>
      <c r="I341" s="424"/>
      <c r="J341" s="424"/>
      <c r="K341" s="424"/>
      <c r="L341" s="424"/>
      <c r="M341" s="457"/>
      <c r="N341" s="457"/>
      <c r="O341" s="457"/>
      <c r="P341" s="457"/>
      <c r="Q341" s="457"/>
      <c r="R341" s="457"/>
    </row>
    <row r="342" spans="1:18" s="170" customFormat="1">
      <c r="A342" s="453"/>
      <c r="B342" s="454"/>
      <c r="C342" s="454"/>
      <c r="D342" s="456"/>
      <c r="E342" s="456"/>
      <c r="F342" s="456"/>
      <c r="G342" s="456"/>
      <c r="H342" s="424"/>
      <c r="I342" s="424"/>
      <c r="J342" s="424"/>
      <c r="K342" s="424"/>
      <c r="L342" s="424"/>
      <c r="M342" s="457"/>
      <c r="N342" s="457"/>
      <c r="O342" s="457"/>
      <c r="P342" s="457"/>
      <c r="Q342" s="457"/>
      <c r="R342" s="457"/>
    </row>
    <row r="343" spans="1:18" s="170" customFormat="1">
      <c r="A343" s="453"/>
      <c r="B343" s="454"/>
      <c r="C343" s="454"/>
      <c r="D343" s="456"/>
      <c r="E343" s="456"/>
      <c r="F343" s="456"/>
      <c r="G343" s="456"/>
      <c r="H343" s="424"/>
      <c r="I343" s="424"/>
      <c r="J343" s="424"/>
      <c r="K343" s="424"/>
      <c r="L343" s="424"/>
      <c r="M343" s="457"/>
      <c r="N343" s="457"/>
      <c r="O343" s="457"/>
      <c r="P343" s="457"/>
      <c r="Q343" s="457"/>
      <c r="R343" s="457"/>
    </row>
    <row r="344" spans="1:18" s="170" customFormat="1">
      <c r="A344" s="453"/>
      <c r="B344" s="454"/>
      <c r="C344" s="454"/>
      <c r="D344" s="456"/>
      <c r="E344" s="456"/>
      <c r="F344" s="456"/>
      <c r="G344" s="456"/>
      <c r="H344" s="424"/>
      <c r="I344" s="424"/>
      <c r="J344" s="424"/>
      <c r="K344" s="424"/>
      <c r="L344" s="424"/>
      <c r="M344" s="457"/>
      <c r="N344" s="457"/>
      <c r="O344" s="457"/>
      <c r="P344" s="457"/>
      <c r="Q344" s="457"/>
      <c r="R344" s="457"/>
    </row>
    <row r="345" spans="1:18" s="170" customFormat="1">
      <c r="A345" s="453"/>
      <c r="B345" s="454"/>
      <c r="C345" s="454"/>
      <c r="D345" s="456"/>
      <c r="E345" s="456"/>
      <c r="F345" s="456"/>
      <c r="G345" s="456"/>
      <c r="H345" s="424"/>
      <c r="I345" s="424"/>
      <c r="J345" s="424"/>
      <c r="K345" s="424"/>
      <c r="L345" s="424"/>
      <c r="M345" s="457"/>
      <c r="N345" s="458"/>
      <c r="O345" s="458"/>
      <c r="P345" s="458"/>
      <c r="Q345" s="458"/>
      <c r="R345" s="458"/>
    </row>
    <row r="346" spans="1:18" s="170" customFormat="1">
      <c r="A346" s="452"/>
      <c r="B346" s="438"/>
      <c r="C346" s="439"/>
      <c r="D346" s="428"/>
      <c r="E346" s="428"/>
      <c r="F346" s="428"/>
      <c r="G346" s="428"/>
      <c r="H346" s="369"/>
      <c r="I346" s="369"/>
      <c r="J346" s="422"/>
      <c r="K346" s="369"/>
      <c r="L346" s="463"/>
      <c r="M346" s="370"/>
      <c r="N346" s="371"/>
      <c r="O346" s="371"/>
      <c r="P346" s="371"/>
      <c r="Q346" s="371"/>
      <c r="R346" s="371"/>
    </row>
    <row r="347" spans="1:18" s="170" customFormat="1">
      <c r="A347" s="452"/>
      <c r="B347" s="464"/>
      <c r="C347" s="438"/>
      <c r="D347" s="425"/>
      <c r="E347" s="425"/>
      <c r="F347" s="425"/>
      <c r="G347" s="425"/>
      <c r="H347" s="366"/>
      <c r="I347" s="366"/>
      <c r="J347" s="424"/>
      <c r="K347" s="366"/>
      <c r="L347" s="463"/>
      <c r="M347" s="371"/>
      <c r="N347" s="371"/>
      <c r="O347" s="371"/>
      <c r="P347" s="371"/>
      <c r="Q347" s="371"/>
      <c r="R347" s="371"/>
    </row>
    <row r="348" spans="1:18" s="170" customFormat="1">
      <c r="A348" s="452"/>
      <c r="B348" s="464"/>
      <c r="C348" s="398"/>
      <c r="D348" s="425"/>
      <c r="E348" s="425"/>
      <c r="F348" s="425"/>
      <c r="G348" s="425"/>
      <c r="H348" s="367"/>
      <c r="I348" s="367"/>
      <c r="J348" s="424"/>
      <c r="K348" s="367"/>
      <c r="L348" s="424"/>
      <c r="M348" s="418"/>
      <c r="N348" s="418"/>
      <c r="O348" s="444"/>
      <c r="P348" s="444"/>
      <c r="Q348" s="444"/>
      <c r="R348" s="444"/>
    </row>
    <row r="349" spans="1:18" s="170" customFormat="1">
      <c r="A349" s="452"/>
      <c r="B349" s="464"/>
      <c r="C349" s="398"/>
      <c r="D349" s="425"/>
      <c r="E349" s="425"/>
      <c r="F349" s="425"/>
      <c r="G349" s="425"/>
      <c r="H349" s="367"/>
      <c r="I349" s="367"/>
      <c r="J349" s="424"/>
      <c r="K349" s="367"/>
      <c r="L349" s="424"/>
      <c r="M349" s="387"/>
      <c r="N349" s="418"/>
      <c r="O349" s="444"/>
      <c r="P349" s="444"/>
      <c r="Q349" s="444"/>
      <c r="R349" s="444"/>
    </row>
    <row r="350" spans="1:18" s="170" customFormat="1">
      <c r="A350" s="452"/>
      <c r="B350" s="464"/>
      <c r="C350" s="398"/>
      <c r="D350" s="425"/>
      <c r="E350" s="425"/>
      <c r="F350" s="425"/>
      <c r="G350" s="425"/>
      <c r="H350" s="367"/>
      <c r="I350" s="367"/>
      <c r="J350" s="424"/>
      <c r="K350" s="367"/>
      <c r="L350" s="424"/>
      <c r="M350" s="387"/>
      <c r="N350" s="418"/>
      <c r="O350" s="444"/>
      <c r="P350" s="444"/>
      <c r="Q350" s="444"/>
      <c r="R350" s="444"/>
    </row>
    <row r="351" spans="1:18" s="170" customFormat="1">
      <c r="A351" s="452"/>
      <c r="B351" s="464"/>
      <c r="C351" s="398"/>
      <c r="D351" s="425"/>
      <c r="E351" s="425"/>
      <c r="F351" s="425"/>
      <c r="G351" s="425"/>
      <c r="H351" s="424"/>
      <c r="I351" s="424"/>
      <c r="J351" s="424"/>
      <c r="K351" s="424"/>
      <c r="L351" s="424"/>
      <c r="M351" s="457"/>
      <c r="N351" s="458"/>
      <c r="O351" s="457"/>
      <c r="P351" s="457"/>
      <c r="Q351" s="457"/>
      <c r="R351" s="457"/>
    </row>
    <row r="352" spans="1:18" s="170" customFormat="1">
      <c r="A352" s="452"/>
      <c r="B352" s="464"/>
      <c r="C352" s="398"/>
      <c r="D352" s="425"/>
      <c r="E352" s="425"/>
      <c r="F352" s="425"/>
      <c r="G352" s="425"/>
      <c r="H352" s="424"/>
      <c r="I352" s="424"/>
      <c r="J352" s="424"/>
      <c r="K352" s="424"/>
      <c r="L352" s="424"/>
      <c r="M352" s="457"/>
      <c r="N352" s="457"/>
      <c r="O352" s="457"/>
      <c r="P352" s="457"/>
      <c r="Q352" s="457"/>
      <c r="R352" s="457"/>
    </row>
    <row r="353" spans="1:18" s="170" customFormat="1">
      <c r="A353" s="452"/>
      <c r="B353" s="464"/>
      <c r="C353" s="398"/>
      <c r="D353" s="425"/>
      <c r="E353" s="425"/>
      <c r="F353" s="425"/>
      <c r="G353" s="425"/>
      <c r="H353" s="424"/>
      <c r="I353" s="424"/>
      <c r="J353" s="424"/>
      <c r="K353" s="424"/>
      <c r="L353" s="424"/>
      <c r="M353" s="418"/>
      <c r="N353" s="418"/>
      <c r="O353" s="418"/>
      <c r="P353" s="418"/>
      <c r="Q353" s="418"/>
      <c r="R353" s="418"/>
    </row>
    <row r="354" spans="1:18" s="170" customFormat="1">
      <c r="A354" s="454"/>
      <c r="B354" s="464"/>
      <c r="C354" s="398"/>
      <c r="D354" s="425"/>
      <c r="E354" s="425"/>
      <c r="F354" s="425"/>
      <c r="G354" s="425"/>
      <c r="H354" s="424"/>
      <c r="I354" s="424"/>
      <c r="J354" s="424"/>
      <c r="K354" s="424"/>
      <c r="L354" s="424"/>
      <c r="M354" s="457"/>
      <c r="N354" s="458"/>
      <c r="O354" s="458"/>
      <c r="P354" s="458"/>
      <c r="Q354" s="458"/>
      <c r="R354" s="458"/>
    </row>
    <row r="355" spans="1:18" s="170" customFormat="1">
      <c r="A355" s="437"/>
      <c r="B355" s="438"/>
      <c r="C355" s="465"/>
      <c r="D355" s="421"/>
      <c r="E355" s="421"/>
      <c r="F355" s="421"/>
      <c r="G355" s="421"/>
      <c r="H355" s="417"/>
      <c r="I355" s="417"/>
      <c r="J355" s="417"/>
      <c r="K355" s="417"/>
      <c r="L355" s="422"/>
      <c r="M355" s="397"/>
      <c r="N355" s="397"/>
      <c r="O355" s="397"/>
      <c r="P355" s="397"/>
      <c r="Q355" s="397"/>
      <c r="R355" s="397"/>
    </row>
    <row r="356" spans="1:18" s="170" customFormat="1">
      <c r="A356" s="437"/>
      <c r="B356" s="466"/>
      <c r="C356" s="438"/>
      <c r="D356" s="425"/>
      <c r="E356" s="425"/>
      <c r="F356" s="425"/>
      <c r="G356" s="425"/>
      <c r="H356" s="417"/>
      <c r="I356" s="417"/>
      <c r="J356" s="417"/>
      <c r="K356" s="417"/>
      <c r="L356" s="422"/>
      <c r="M356" s="397"/>
      <c r="N356" s="397"/>
      <c r="O356" s="397"/>
      <c r="P356" s="397"/>
      <c r="Q356" s="397"/>
      <c r="R356" s="397"/>
    </row>
    <row r="357" spans="1:18" s="170" customFormat="1">
      <c r="A357" s="437"/>
      <c r="B357" s="466"/>
      <c r="C357" s="438"/>
      <c r="D357" s="425"/>
      <c r="E357" s="425"/>
      <c r="F357" s="425"/>
      <c r="G357" s="425"/>
      <c r="H357" s="367"/>
      <c r="I357" s="367"/>
      <c r="J357" s="367"/>
      <c r="K357" s="367"/>
      <c r="L357" s="424"/>
      <c r="M357" s="418"/>
      <c r="N357" s="467"/>
      <c r="O357" s="467"/>
      <c r="P357" s="467"/>
      <c r="Q357" s="467"/>
      <c r="R357" s="467"/>
    </row>
    <row r="358" spans="1:18" s="170" customFormat="1">
      <c r="A358" s="437"/>
      <c r="B358" s="466"/>
      <c r="C358" s="438"/>
      <c r="D358" s="425"/>
      <c r="E358" s="425"/>
      <c r="F358" s="425"/>
      <c r="G358" s="425"/>
      <c r="H358" s="367"/>
      <c r="I358" s="367"/>
      <c r="J358" s="367"/>
      <c r="K358" s="367"/>
      <c r="L358" s="424"/>
      <c r="M358" s="387"/>
      <c r="N358" s="467"/>
      <c r="O358" s="467"/>
      <c r="P358" s="467"/>
      <c r="Q358" s="467"/>
      <c r="R358" s="467"/>
    </row>
    <row r="359" spans="1:18" s="170" customFormat="1">
      <c r="A359" s="437"/>
      <c r="B359" s="466"/>
      <c r="C359" s="438"/>
      <c r="D359" s="425"/>
      <c r="E359" s="425"/>
      <c r="F359" s="425"/>
      <c r="G359" s="425"/>
      <c r="H359" s="422"/>
      <c r="I359" s="422"/>
      <c r="J359" s="422"/>
      <c r="K359" s="422"/>
      <c r="L359" s="422"/>
      <c r="M359" s="460"/>
      <c r="N359" s="460"/>
      <c r="O359" s="460"/>
      <c r="P359" s="460"/>
      <c r="Q359" s="460"/>
      <c r="R359" s="460"/>
    </row>
    <row r="360" spans="1:18" s="170" customFormat="1">
      <c r="A360" s="437"/>
      <c r="B360" s="466"/>
      <c r="C360" s="438"/>
      <c r="D360" s="425"/>
      <c r="E360" s="425"/>
      <c r="F360" s="425"/>
      <c r="G360" s="425"/>
      <c r="H360" s="367"/>
      <c r="I360" s="367"/>
      <c r="J360" s="367"/>
      <c r="K360" s="367"/>
      <c r="L360" s="424"/>
      <c r="M360" s="387"/>
      <c r="N360" s="387"/>
      <c r="O360" s="387"/>
      <c r="P360" s="387"/>
      <c r="Q360" s="387"/>
      <c r="R360" s="387"/>
    </row>
    <row r="361" spans="1:18" s="170" customFormat="1">
      <c r="A361" s="437"/>
      <c r="B361" s="466"/>
      <c r="C361" s="438"/>
      <c r="D361" s="425"/>
      <c r="E361" s="425"/>
      <c r="F361" s="425"/>
      <c r="G361" s="425"/>
      <c r="H361" s="367"/>
      <c r="I361" s="367"/>
      <c r="J361" s="367"/>
      <c r="K361" s="367"/>
      <c r="L361" s="424"/>
      <c r="M361" s="387"/>
      <c r="N361" s="387"/>
      <c r="O361" s="387"/>
      <c r="P361" s="387"/>
      <c r="Q361" s="387"/>
      <c r="R361" s="387"/>
    </row>
    <row r="362" spans="1:18" s="170" customFormat="1">
      <c r="A362" s="466"/>
      <c r="B362" s="466"/>
      <c r="C362" s="466"/>
      <c r="D362" s="425"/>
      <c r="E362" s="425"/>
      <c r="F362" s="425"/>
      <c r="G362" s="425"/>
      <c r="H362" s="424"/>
      <c r="I362" s="424"/>
      <c r="J362" s="424"/>
      <c r="K362" s="424"/>
      <c r="L362" s="424"/>
      <c r="M362" s="457"/>
      <c r="N362" s="457"/>
      <c r="O362" s="457"/>
      <c r="P362" s="457"/>
      <c r="Q362" s="457"/>
      <c r="R362" s="457"/>
    </row>
    <row r="363" spans="1:18" s="170" customFormat="1">
      <c r="A363" s="452"/>
      <c r="B363" s="438"/>
      <c r="C363" s="439"/>
      <c r="D363" s="428"/>
      <c r="E363" s="428"/>
      <c r="F363" s="428"/>
      <c r="G363" s="428"/>
      <c r="H363" s="369"/>
      <c r="I363" s="369"/>
      <c r="J363" s="369"/>
      <c r="K363" s="369"/>
      <c r="L363" s="463"/>
      <c r="M363" s="371"/>
      <c r="N363" s="370"/>
      <c r="O363" s="370"/>
      <c r="P363" s="370"/>
      <c r="Q363" s="370"/>
      <c r="R363" s="370"/>
    </row>
    <row r="364" spans="1:18" s="170" customFormat="1">
      <c r="A364" s="452"/>
      <c r="B364" s="438"/>
      <c r="C364" s="455"/>
      <c r="D364" s="456"/>
      <c r="E364" s="456"/>
      <c r="F364" s="456"/>
      <c r="G364" s="456"/>
      <c r="H364" s="369"/>
      <c r="I364" s="369"/>
      <c r="J364" s="369"/>
      <c r="K364" s="369"/>
      <c r="L364" s="463"/>
      <c r="M364" s="371"/>
      <c r="N364" s="371"/>
      <c r="O364" s="371"/>
      <c r="P364" s="371"/>
      <c r="Q364" s="371"/>
      <c r="R364" s="371"/>
    </row>
    <row r="365" spans="1:18" s="170" customFormat="1">
      <c r="A365" s="452"/>
      <c r="B365" s="454"/>
      <c r="C365" s="388"/>
      <c r="D365" s="456"/>
      <c r="E365" s="456"/>
      <c r="F365" s="456"/>
      <c r="G365" s="456"/>
      <c r="H365" s="366"/>
      <c r="I365" s="366"/>
      <c r="J365" s="366"/>
      <c r="K365" s="366"/>
      <c r="L365" s="468"/>
      <c r="M365" s="418"/>
      <c r="N365" s="416"/>
      <c r="O365" s="416"/>
      <c r="P365" s="416"/>
      <c r="Q365" s="416"/>
      <c r="R365" s="416"/>
    </row>
    <row r="366" spans="1:18" s="170" customFormat="1">
      <c r="A366" s="452"/>
      <c r="B366" s="454"/>
      <c r="C366" s="388"/>
      <c r="D366" s="456"/>
      <c r="E366" s="456"/>
      <c r="F366" s="456"/>
      <c r="G366" s="456"/>
      <c r="H366" s="424"/>
      <c r="I366" s="424"/>
      <c r="J366" s="424"/>
      <c r="K366" s="424"/>
      <c r="L366" s="424"/>
      <c r="M366" s="457"/>
      <c r="N366" s="457"/>
      <c r="O366" s="457"/>
      <c r="P366" s="457"/>
      <c r="Q366" s="457"/>
      <c r="R366" s="457"/>
    </row>
    <row r="367" spans="1:18" s="170" customFormat="1">
      <c r="A367" s="452"/>
      <c r="B367" s="454"/>
      <c r="C367" s="388"/>
      <c r="D367" s="456"/>
      <c r="E367" s="456"/>
      <c r="F367" s="456"/>
      <c r="G367" s="456"/>
      <c r="H367" s="424"/>
      <c r="I367" s="424"/>
      <c r="J367" s="424"/>
      <c r="K367" s="367"/>
      <c r="L367" s="424"/>
      <c r="M367" s="418"/>
      <c r="N367" s="387"/>
      <c r="O367" s="387"/>
      <c r="P367" s="387"/>
      <c r="Q367" s="387"/>
      <c r="R367" s="387"/>
    </row>
    <row r="368" spans="1:18" s="170" customFormat="1">
      <c r="A368" s="452"/>
      <c r="B368" s="454"/>
      <c r="C368" s="388"/>
      <c r="D368" s="456"/>
      <c r="E368" s="456"/>
      <c r="F368" s="456"/>
      <c r="G368" s="456"/>
      <c r="H368" s="424"/>
      <c r="I368" s="424"/>
      <c r="J368" s="424"/>
      <c r="K368" s="367"/>
      <c r="L368" s="424"/>
      <c r="M368" s="418"/>
      <c r="N368" s="418"/>
      <c r="O368" s="418"/>
      <c r="P368" s="418"/>
      <c r="Q368" s="418"/>
      <c r="R368" s="418"/>
    </row>
    <row r="369" spans="1:18" s="170" customFormat="1">
      <c r="A369" s="454"/>
      <c r="B369" s="454"/>
      <c r="C369" s="388"/>
      <c r="D369" s="456"/>
      <c r="E369" s="456"/>
      <c r="F369" s="456"/>
      <c r="G369" s="456"/>
      <c r="H369" s="424"/>
      <c r="I369" s="424"/>
      <c r="J369" s="424"/>
      <c r="K369" s="367"/>
      <c r="L369" s="424"/>
      <c r="M369" s="457"/>
      <c r="N369" s="457"/>
      <c r="O369" s="457"/>
      <c r="P369" s="457"/>
      <c r="Q369" s="457"/>
      <c r="R369" s="457"/>
    </row>
    <row r="370" spans="1:18" s="170" customFormat="1">
      <c r="A370" s="452"/>
      <c r="B370" s="438"/>
      <c r="C370" s="465"/>
      <c r="D370" s="421"/>
      <c r="E370" s="421"/>
      <c r="F370" s="421"/>
      <c r="G370" s="421"/>
      <c r="H370" s="417"/>
      <c r="I370" s="417"/>
      <c r="J370" s="417"/>
      <c r="K370" s="469"/>
      <c r="L370" s="422"/>
      <c r="M370" s="371"/>
      <c r="N370" s="371"/>
      <c r="O370" s="371"/>
      <c r="P370" s="371"/>
      <c r="Q370" s="371"/>
      <c r="R370" s="371"/>
    </row>
    <row r="371" spans="1:18" s="170" customFormat="1">
      <c r="A371" s="452"/>
      <c r="B371" s="438"/>
      <c r="C371" s="438"/>
      <c r="D371" s="425"/>
      <c r="E371" s="425"/>
      <c r="F371" s="425"/>
      <c r="G371" s="425"/>
      <c r="H371" s="367"/>
      <c r="I371" s="367"/>
      <c r="J371" s="367"/>
      <c r="K371" s="470"/>
      <c r="L371" s="422"/>
      <c r="M371" s="371"/>
      <c r="N371" s="371"/>
      <c r="O371" s="371"/>
      <c r="P371" s="371"/>
      <c r="Q371" s="371"/>
      <c r="R371" s="371"/>
    </row>
    <row r="372" spans="1:18" s="170" customFormat="1">
      <c r="A372" s="452"/>
      <c r="B372" s="438"/>
      <c r="C372" s="466"/>
      <c r="D372" s="425"/>
      <c r="E372" s="425"/>
      <c r="F372" s="425"/>
      <c r="G372" s="425"/>
      <c r="H372" s="367"/>
      <c r="I372" s="367"/>
      <c r="J372" s="367"/>
      <c r="K372" s="470"/>
      <c r="L372" s="424"/>
      <c r="M372" s="371"/>
      <c r="N372" s="371"/>
      <c r="O372" s="371"/>
      <c r="P372" s="371"/>
      <c r="Q372" s="371"/>
      <c r="R372" s="371"/>
    </row>
    <row r="373" spans="1:18" s="170" customFormat="1">
      <c r="A373" s="452"/>
      <c r="B373" s="438"/>
      <c r="C373" s="466"/>
      <c r="D373" s="425"/>
      <c r="E373" s="425"/>
      <c r="F373" s="425"/>
      <c r="G373" s="425"/>
      <c r="H373" s="424"/>
      <c r="I373" s="424"/>
      <c r="J373" s="424"/>
      <c r="K373" s="470"/>
      <c r="L373" s="424"/>
      <c r="M373" s="371"/>
      <c r="N373" s="371"/>
      <c r="O373" s="371"/>
      <c r="P373" s="371"/>
      <c r="Q373" s="371"/>
      <c r="R373" s="371"/>
    </row>
    <row r="374" spans="1:18" s="170" customFormat="1">
      <c r="A374" s="452"/>
      <c r="B374" s="438"/>
      <c r="C374" s="466"/>
      <c r="D374" s="425"/>
      <c r="E374" s="425"/>
      <c r="F374" s="425"/>
      <c r="G374" s="425"/>
      <c r="H374" s="367"/>
      <c r="I374" s="367"/>
      <c r="J374" s="367"/>
      <c r="K374" s="367"/>
      <c r="L374" s="424"/>
      <c r="M374" s="419"/>
      <c r="N374" s="419"/>
      <c r="O374" s="371"/>
      <c r="P374" s="371"/>
      <c r="Q374" s="371"/>
      <c r="R374" s="371"/>
    </row>
    <row r="375" spans="1:18" s="170" customFormat="1">
      <c r="A375" s="452"/>
      <c r="B375" s="466"/>
      <c r="C375" s="466"/>
      <c r="D375" s="425"/>
      <c r="E375" s="425"/>
      <c r="F375" s="425"/>
      <c r="G375" s="425"/>
      <c r="H375" s="367"/>
      <c r="I375" s="367"/>
      <c r="J375" s="367"/>
      <c r="K375" s="367"/>
      <c r="L375" s="424"/>
      <c r="M375" s="418"/>
      <c r="N375" s="418"/>
      <c r="O375" s="416"/>
      <c r="P375" s="416"/>
      <c r="Q375" s="416"/>
      <c r="R375" s="416"/>
    </row>
    <row r="376" spans="1:18" s="170" customFormat="1">
      <c r="A376" s="454"/>
      <c r="B376" s="466"/>
      <c r="C376" s="466"/>
      <c r="D376" s="425"/>
      <c r="E376" s="425"/>
      <c r="F376" s="425"/>
      <c r="G376" s="425"/>
      <c r="H376" s="424"/>
      <c r="I376" s="424"/>
      <c r="J376" s="424"/>
      <c r="K376" s="367"/>
      <c r="L376" s="424"/>
      <c r="M376" s="457"/>
      <c r="N376" s="457"/>
      <c r="O376" s="457"/>
      <c r="P376" s="457"/>
      <c r="Q376" s="457"/>
      <c r="R376" s="457"/>
    </row>
    <row r="377" spans="1:18" s="170" customFormat="1">
      <c r="A377" s="449"/>
      <c r="B377" s="442"/>
      <c r="C377" s="439"/>
      <c r="D377" s="450"/>
      <c r="E377" s="450"/>
      <c r="F377" s="450"/>
      <c r="G377" s="450"/>
      <c r="H377" s="369"/>
      <c r="I377" s="369"/>
      <c r="J377" s="369"/>
      <c r="K377" s="369"/>
      <c r="L377" s="369"/>
      <c r="M377" s="371"/>
      <c r="N377" s="371"/>
      <c r="O377" s="371"/>
      <c r="P377" s="371"/>
      <c r="Q377" s="371"/>
      <c r="R377" s="371"/>
    </row>
    <row r="378" spans="1:18" s="170" customFormat="1">
      <c r="A378" s="449"/>
      <c r="B378" s="442"/>
      <c r="C378" s="379"/>
      <c r="D378" s="428"/>
      <c r="E378" s="428"/>
      <c r="F378" s="428"/>
      <c r="G378" s="428"/>
      <c r="H378" s="366"/>
      <c r="I378" s="366"/>
      <c r="J378" s="366"/>
      <c r="K378" s="366"/>
      <c r="L378" s="366"/>
      <c r="M378" s="416"/>
      <c r="N378" s="416"/>
      <c r="O378" s="416"/>
      <c r="P378" s="416"/>
      <c r="Q378" s="416"/>
      <c r="R378" s="416"/>
    </row>
    <row r="379" spans="1:18" s="170" customFormat="1">
      <c r="A379" s="452"/>
      <c r="B379" s="442"/>
      <c r="C379" s="439"/>
      <c r="D379" s="450"/>
      <c r="E379" s="450"/>
      <c r="F379" s="450"/>
      <c r="G379" s="450"/>
      <c r="H379" s="369"/>
      <c r="I379" s="369"/>
      <c r="J379" s="369"/>
      <c r="K379" s="369"/>
      <c r="L379" s="369"/>
      <c r="M379" s="371"/>
      <c r="N379" s="371"/>
      <c r="O379" s="371"/>
      <c r="P379" s="371"/>
      <c r="Q379" s="371"/>
      <c r="R379" s="371"/>
    </row>
    <row r="380" spans="1:18" s="170" customFormat="1">
      <c r="A380" s="445"/>
      <c r="B380" s="443"/>
      <c r="C380" s="455"/>
      <c r="D380" s="456"/>
      <c r="E380" s="456"/>
      <c r="F380" s="456"/>
      <c r="G380" s="456"/>
      <c r="H380" s="369"/>
      <c r="I380" s="369"/>
      <c r="J380" s="369"/>
      <c r="K380" s="369"/>
      <c r="L380" s="369"/>
      <c r="M380" s="371"/>
      <c r="N380" s="371"/>
      <c r="O380" s="371"/>
      <c r="P380" s="371"/>
      <c r="Q380" s="371"/>
      <c r="R380" s="371"/>
    </row>
    <row r="381" spans="1:18" s="170" customFormat="1">
      <c r="A381" s="445"/>
      <c r="B381" s="443"/>
      <c r="C381" s="455"/>
      <c r="D381" s="456"/>
      <c r="E381" s="456"/>
      <c r="F381" s="456"/>
      <c r="G381" s="456"/>
      <c r="H381" s="366"/>
      <c r="I381" s="366"/>
      <c r="J381" s="366"/>
      <c r="K381" s="366"/>
      <c r="L381" s="366"/>
      <c r="M381" s="418"/>
      <c r="N381" s="416"/>
      <c r="O381" s="416"/>
      <c r="P381" s="416"/>
      <c r="Q381" s="416"/>
      <c r="R381" s="416"/>
    </row>
    <row r="382" spans="1:18" s="170" customFormat="1">
      <c r="A382" s="445"/>
      <c r="B382" s="443"/>
      <c r="C382" s="455"/>
      <c r="D382" s="456"/>
      <c r="E382" s="456"/>
      <c r="F382" s="456"/>
      <c r="G382" s="456"/>
      <c r="H382" s="366"/>
      <c r="I382" s="366"/>
      <c r="J382" s="366"/>
      <c r="K382" s="366"/>
      <c r="L382" s="366"/>
      <c r="M382" s="368"/>
      <c r="N382" s="471"/>
      <c r="O382" s="471"/>
      <c r="P382" s="471"/>
      <c r="Q382" s="471"/>
      <c r="R382" s="471"/>
    </row>
    <row r="383" spans="1:18" s="170" customFormat="1">
      <c r="A383" s="445"/>
      <c r="B383" s="443"/>
      <c r="C383" s="455"/>
      <c r="D383" s="456"/>
      <c r="E383" s="456"/>
      <c r="F383" s="456"/>
      <c r="G383" s="456"/>
      <c r="H383" s="369"/>
      <c r="I383" s="369"/>
      <c r="J383" s="369"/>
      <c r="K383" s="369"/>
      <c r="L383" s="369"/>
      <c r="M383" s="371"/>
      <c r="N383" s="371"/>
      <c r="O383" s="371"/>
      <c r="P383" s="371"/>
      <c r="Q383" s="371"/>
      <c r="R383" s="371"/>
    </row>
    <row r="384" spans="1:18" s="170" customFormat="1">
      <c r="A384" s="445"/>
      <c r="B384" s="443"/>
      <c r="C384" s="455"/>
      <c r="D384" s="456"/>
      <c r="E384" s="456"/>
      <c r="F384" s="456"/>
      <c r="G384" s="456"/>
      <c r="H384" s="366"/>
      <c r="I384" s="366"/>
      <c r="J384" s="366"/>
      <c r="K384" s="366"/>
      <c r="L384" s="366"/>
      <c r="M384" s="416"/>
      <c r="N384" s="416"/>
      <c r="O384" s="416"/>
      <c r="P384" s="416"/>
      <c r="Q384" s="416"/>
      <c r="R384" s="416"/>
    </row>
    <row r="385" spans="1:18" s="170" customFormat="1">
      <c r="A385" s="445"/>
      <c r="B385" s="443"/>
      <c r="C385" s="455"/>
      <c r="D385" s="456"/>
      <c r="E385" s="456"/>
      <c r="F385" s="456"/>
      <c r="G385" s="456"/>
      <c r="H385" s="366"/>
      <c r="I385" s="366"/>
      <c r="J385" s="366"/>
      <c r="K385" s="366"/>
      <c r="L385" s="366"/>
      <c r="M385" s="418"/>
      <c r="N385" s="416"/>
      <c r="O385" s="416"/>
      <c r="P385" s="416"/>
      <c r="Q385" s="416"/>
      <c r="R385" s="416"/>
    </row>
    <row r="386" spans="1:18" s="170" customFormat="1">
      <c r="A386" s="445"/>
      <c r="B386" s="443"/>
      <c r="C386" s="455"/>
      <c r="D386" s="456"/>
      <c r="E386" s="456"/>
      <c r="F386" s="456"/>
      <c r="G386" s="456"/>
      <c r="H386" s="366"/>
      <c r="I386" s="366"/>
      <c r="J386" s="366"/>
      <c r="K386" s="366"/>
      <c r="L386" s="366"/>
      <c r="M386" s="418"/>
      <c r="N386" s="416"/>
      <c r="O386" s="416"/>
      <c r="P386" s="416"/>
      <c r="Q386" s="416"/>
      <c r="R386" s="416"/>
    </row>
    <row r="387" spans="1:18" s="170" customFormat="1">
      <c r="A387" s="445"/>
      <c r="B387" s="443"/>
      <c r="C387" s="455"/>
      <c r="D387" s="456"/>
      <c r="E387" s="456"/>
      <c r="F387" s="456"/>
      <c r="G387" s="456"/>
      <c r="H387" s="366"/>
      <c r="I387" s="366"/>
      <c r="J387" s="366"/>
      <c r="K387" s="366"/>
      <c r="L387" s="366"/>
      <c r="M387" s="418"/>
      <c r="N387" s="416"/>
      <c r="O387" s="416"/>
      <c r="P387" s="416"/>
      <c r="Q387" s="416"/>
      <c r="R387" s="416"/>
    </row>
    <row r="388" spans="1:18" s="170" customFormat="1">
      <c r="A388" s="445"/>
      <c r="B388" s="443"/>
      <c r="C388" s="455"/>
      <c r="D388" s="456"/>
      <c r="E388" s="456"/>
      <c r="F388" s="456"/>
      <c r="G388" s="456"/>
      <c r="H388" s="366"/>
      <c r="I388" s="366"/>
      <c r="J388" s="366"/>
      <c r="K388" s="366"/>
      <c r="L388" s="366"/>
      <c r="M388" s="416"/>
      <c r="N388" s="416"/>
      <c r="O388" s="416"/>
      <c r="P388" s="416"/>
      <c r="Q388" s="416"/>
      <c r="R388" s="416"/>
    </row>
    <row r="389" spans="1:18" s="170" customFormat="1">
      <c r="A389" s="445"/>
      <c r="B389" s="443"/>
      <c r="C389" s="455"/>
      <c r="D389" s="456"/>
      <c r="E389" s="456"/>
      <c r="F389" s="456"/>
      <c r="G389" s="456"/>
      <c r="H389" s="366"/>
      <c r="I389" s="366"/>
      <c r="J389" s="366"/>
      <c r="K389" s="366"/>
      <c r="L389" s="366"/>
      <c r="M389" s="416"/>
      <c r="N389" s="416"/>
      <c r="O389" s="416"/>
      <c r="P389" s="416"/>
      <c r="Q389" s="416"/>
      <c r="R389" s="416"/>
    </row>
    <row r="390" spans="1:18" s="170" customFormat="1">
      <c r="A390" s="445"/>
      <c r="B390" s="443"/>
      <c r="C390" s="455"/>
      <c r="D390" s="456"/>
      <c r="E390" s="456"/>
      <c r="F390" s="456"/>
      <c r="G390" s="456"/>
      <c r="H390" s="366"/>
      <c r="I390" s="366"/>
      <c r="J390" s="366"/>
      <c r="K390" s="366"/>
      <c r="L390" s="366"/>
      <c r="M390" s="416"/>
      <c r="N390" s="418"/>
      <c r="O390" s="418"/>
      <c r="P390" s="418"/>
      <c r="Q390" s="418"/>
      <c r="R390" s="418"/>
    </row>
    <row r="391" spans="1:18" s="170" customFormat="1">
      <c r="A391" s="445"/>
      <c r="B391" s="443"/>
      <c r="C391" s="455"/>
      <c r="D391" s="456"/>
      <c r="E391" s="456"/>
      <c r="F391" s="456"/>
      <c r="G391" s="456"/>
      <c r="H391" s="369"/>
      <c r="I391" s="369"/>
      <c r="J391" s="369"/>
      <c r="K391" s="369"/>
      <c r="L391" s="369"/>
      <c r="M391" s="371"/>
      <c r="N391" s="419"/>
      <c r="O391" s="419"/>
      <c r="P391" s="419"/>
      <c r="Q391" s="419"/>
      <c r="R391" s="419"/>
    </row>
    <row r="392" spans="1:18" s="170" customFormat="1">
      <c r="A392" s="445"/>
      <c r="B392" s="443"/>
      <c r="C392" s="455"/>
      <c r="D392" s="456"/>
      <c r="E392" s="456"/>
      <c r="F392" s="456"/>
      <c r="G392" s="456"/>
      <c r="H392" s="366"/>
      <c r="I392" s="366"/>
      <c r="J392" s="366"/>
      <c r="K392" s="366"/>
      <c r="L392" s="366"/>
      <c r="M392" s="416"/>
      <c r="N392" s="418"/>
      <c r="O392" s="418"/>
      <c r="P392" s="418"/>
      <c r="Q392" s="418"/>
      <c r="R392" s="418"/>
    </row>
    <row r="393" spans="1:18" s="170" customFormat="1">
      <c r="A393" s="445"/>
      <c r="B393" s="443"/>
      <c r="C393" s="455"/>
      <c r="D393" s="456"/>
      <c r="E393" s="456"/>
      <c r="F393" s="456"/>
      <c r="G393" s="456"/>
      <c r="H393" s="366"/>
      <c r="I393" s="366"/>
      <c r="J393" s="366"/>
      <c r="K393" s="366"/>
      <c r="L393" s="366"/>
      <c r="M393" s="416"/>
      <c r="N393" s="416"/>
      <c r="O393" s="416"/>
      <c r="P393" s="416"/>
      <c r="Q393" s="416"/>
      <c r="R393" s="416"/>
    </row>
    <row r="394" spans="1:18" s="170" customFormat="1">
      <c r="A394" s="445"/>
      <c r="B394" s="443"/>
      <c r="C394" s="455"/>
      <c r="D394" s="456"/>
      <c r="E394" s="456"/>
      <c r="F394" s="456"/>
      <c r="G394" s="456"/>
      <c r="H394" s="369"/>
      <c r="I394" s="369"/>
      <c r="J394" s="369"/>
      <c r="K394" s="369"/>
      <c r="L394" s="369"/>
      <c r="M394" s="371"/>
      <c r="N394" s="371"/>
      <c r="O394" s="371"/>
      <c r="P394" s="371"/>
      <c r="Q394" s="371"/>
      <c r="R394" s="371"/>
    </row>
    <row r="395" spans="1:18" s="170" customFormat="1">
      <c r="A395" s="445"/>
      <c r="B395" s="443"/>
      <c r="C395" s="455"/>
      <c r="D395" s="456"/>
      <c r="E395" s="456"/>
      <c r="F395" s="456"/>
      <c r="G395" s="456"/>
      <c r="H395" s="369"/>
      <c r="I395" s="369"/>
      <c r="J395" s="369"/>
      <c r="K395" s="366"/>
      <c r="L395" s="369"/>
      <c r="M395" s="371"/>
      <c r="N395" s="370"/>
      <c r="O395" s="370"/>
      <c r="P395" s="370"/>
      <c r="Q395" s="370"/>
      <c r="R395" s="370"/>
    </row>
    <row r="396" spans="1:18" s="170" customFormat="1">
      <c r="A396" s="445"/>
      <c r="B396" s="443"/>
      <c r="C396" s="455"/>
      <c r="D396" s="456"/>
      <c r="E396" s="456"/>
      <c r="F396" s="456"/>
      <c r="G396" s="456"/>
      <c r="H396" s="366"/>
      <c r="I396" s="366"/>
      <c r="J396" s="366"/>
      <c r="K396" s="366"/>
      <c r="L396" s="366"/>
      <c r="M396" s="416"/>
      <c r="N396" s="368"/>
      <c r="O396" s="368"/>
      <c r="P396" s="368"/>
      <c r="Q396" s="368"/>
      <c r="R396" s="368"/>
    </row>
    <row r="397" spans="1:18" s="170" customFormat="1">
      <c r="A397" s="445"/>
      <c r="B397" s="443"/>
      <c r="C397" s="455"/>
      <c r="D397" s="456"/>
      <c r="E397" s="456"/>
      <c r="F397" s="456"/>
      <c r="G397" s="456"/>
      <c r="H397" s="366"/>
      <c r="I397" s="366"/>
      <c r="J397" s="366"/>
      <c r="K397" s="366"/>
      <c r="L397" s="366"/>
      <c r="M397" s="418"/>
      <c r="N397" s="418"/>
      <c r="O397" s="418"/>
      <c r="P397" s="418"/>
      <c r="Q397" s="418"/>
      <c r="R397" s="418"/>
    </row>
    <row r="398" spans="1:18" s="170" customFormat="1">
      <c r="A398" s="445"/>
      <c r="B398" s="443"/>
      <c r="C398" s="455"/>
      <c r="D398" s="456"/>
      <c r="E398" s="456"/>
      <c r="F398" s="456"/>
      <c r="G398" s="456"/>
      <c r="H398" s="366"/>
      <c r="I398" s="366"/>
      <c r="J398" s="366"/>
      <c r="K398" s="366"/>
      <c r="L398" s="369"/>
      <c r="M398" s="418"/>
      <c r="N398" s="397"/>
      <c r="O398" s="397"/>
      <c r="P398" s="397"/>
      <c r="Q398" s="397"/>
      <c r="R398" s="397"/>
    </row>
    <row r="399" spans="1:18" s="170" customFormat="1">
      <c r="A399" s="445"/>
      <c r="B399" s="443"/>
      <c r="C399" s="455"/>
      <c r="D399" s="456"/>
      <c r="E399" s="456"/>
      <c r="F399" s="456"/>
      <c r="G399" s="456"/>
      <c r="H399" s="366"/>
      <c r="I399" s="366"/>
      <c r="J399" s="366"/>
      <c r="K399" s="366"/>
      <c r="L399" s="366"/>
      <c r="M399" s="418"/>
      <c r="N399" s="418"/>
      <c r="O399" s="418"/>
      <c r="P399" s="418"/>
      <c r="Q399" s="418"/>
      <c r="R399" s="418"/>
    </row>
    <row r="400" spans="1:18" s="170" customFormat="1">
      <c r="A400" s="445"/>
      <c r="B400" s="443"/>
      <c r="C400" s="455"/>
      <c r="D400" s="456"/>
      <c r="E400" s="456"/>
      <c r="F400" s="456"/>
      <c r="G400" s="456"/>
      <c r="H400" s="366"/>
      <c r="I400" s="366"/>
      <c r="J400" s="366"/>
      <c r="K400" s="366"/>
      <c r="L400" s="366"/>
      <c r="M400" s="418"/>
      <c r="N400" s="418"/>
      <c r="O400" s="418"/>
      <c r="P400" s="418"/>
      <c r="Q400" s="418"/>
      <c r="R400" s="418"/>
    </row>
    <row r="401" spans="1:18" s="170" customFormat="1">
      <c r="A401" s="449"/>
      <c r="B401" s="442"/>
      <c r="C401" s="451"/>
      <c r="D401" s="450"/>
      <c r="E401" s="450"/>
      <c r="F401" s="428"/>
      <c r="G401" s="428"/>
      <c r="H401" s="369"/>
      <c r="I401" s="369"/>
      <c r="J401" s="369"/>
      <c r="K401" s="366"/>
      <c r="L401" s="366"/>
      <c r="M401" s="370"/>
      <c r="N401" s="370"/>
      <c r="O401" s="370"/>
      <c r="P401" s="370"/>
      <c r="Q401" s="370"/>
      <c r="R401" s="370"/>
    </row>
    <row r="402" spans="1:18" s="170" customFormat="1">
      <c r="A402" s="449"/>
      <c r="B402" s="442"/>
      <c r="C402" s="379"/>
      <c r="D402" s="428"/>
      <c r="E402" s="428"/>
      <c r="F402" s="428"/>
      <c r="G402" s="428"/>
      <c r="H402" s="366"/>
      <c r="I402" s="366"/>
      <c r="J402" s="366"/>
      <c r="K402" s="366"/>
      <c r="L402" s="366"/>
      <c r="M402" s="368"/>
      <c r="N402" s="368"/>
      <c r="O402" s="368"/>
      <c r="P402" s="368"/>
      <c r="Q402" s="368"/>
      <c r="R402" s="368"/>
    </row>
    <row r="403" spans="1:18" s="170" customFormat="1">
      <c r="A403" s="456"/>
      <c r="B403" s="431"/>
      <c r="C403" s="439"/>
      <c r="D403" s="472"/>
      <c r="E403" s="472"/>
      <c r="F403" s="472"/>
      <c r="G403" s="472"/>
      <c r="H403" s="369"/>
      <c r="I403" s="369"/>
      <c r="J403" s="369"/>
      <c r="K403" s="369"/>
      <c r="L403" s="369"/>
      <c r="M403" s="371"/>
      <c r="N403" s="371"/>
      <c r="O403" s="371"/>
      <c r="P403" s="371"/>
      <c r="Q403" s="371"/>
      <c r="R403" s="371"/>
    </row>
    <row r="404" spans="1:18" s="170" customFormat="1">
      <c r="A404" s="456"/>
      <c r="B404" s="388"/>
      <c r="C404" s="473"/>
      <c r="D404" s="456"/>
      <c r="E404" s="456"/>
      <c r="F404" s="456"/>
      <c r="G404" s="456"/>
      <c r="H404" s="422"/>
      <c r="I404" s="422"/>
      <c r="J404" s="422"/>
      <c r="K404" s="422"/>
      <c r="L404" s="422"/>
      <c r="M404" s="460"/>
      <c r="N404" s="461"/>
      <c r="O404" s="461"/>
      <c r="P404" s="461"/>
      <c r="Q404" s="461"/>
      <c r="R404" s="461"/>
    </row>
    <row r="405" spans="1:18" s="170" customFormat="1">
      <c r="A405" s="456"/>
      <c r="B405" s="388"/>
      <c r="C405" s="474"/>
      <c r="D405" s="456"/>
      <c r="E405" s="456"/>
      <c r="F405" s="456"/>
      <c r="G405" s="456"/>
      <c r="H405" s="424"/>
      <c r="I405" s="424"/>
      <c r="J405" s="424"/>
      <c r="K405" s="424"/>
      <c r="L405" s="424"/>
      <c r="M405" s="457"/>
      <c r="N405" s="461"/>
      <c r="O405" s="461"/>
      <c r="P405" s="461"/>
      <c r="Q405" s="461"/>
      <c r="R405" s="461"/>
    </row>
    <row r="406" spans="1:18" s="170" customFormat="1">
      <c r="A406" s="475"/>
      <c r="B406" s="388"/>
      <c r="C406" s="474"/>
      <c r="D406" s="456"/>
      <c r="E406" s="456"/>
      <c r="F406" s="456"/>
      <c r="G406" s="456"/>
      <c r="H406" s="424"/>
      <c r="I406" s="424"/>
      <c r="J406" s="424"/>
      <c r="K406" s="424"/>
      <c r="L406" s="424"/>
      <c r="M406" s="457"/>
      <c r="N406" s="458"/>
      <c r="O406" s="458"/>
      <c r="P406" s="458"/>
      <c r="Q406" s="458"/>
      <c r="R406" s="458"/>
    </row>
    <row r="407" spans="1:18" s="170" customFormat="1">
      <c r="A407" s="475"/>
      <c r="B407" s="388"/>
      <c r="C407" s="474"/>
      <c r="D407" s="456"/>
      <c r="E407" s="456"/>
      <c r="F407" s="456"/>
      <c r="G407" s="456"/>
      <c r="H407" s="422"/>
      <c r="I407" s="422"/>
      <c r="J407" s="422"/>
      <c r="K407" s="422"/>
      <c r="L407" s="422"/>
      <c r="M407" s="460"/>
      <c r="N407" s="460"/>
      <c r="O407" s="460"/>
      <c r="P407" s="460"/>
      <c r="Q407" s="460"/>
      <c r="R407" s="460"/>
    </row>
    <row r="408" spans="1:18" s="170" customFormat="1">
      <c r="A408" s="475"/>
      <c r="B408" s="388"/>
      <c r="C408" s="474"/>
      <c r="D408" s="456"/>
      <c r="E408" s="456"/>
      <c r="F408" s="456"/>
      <c r="G408" s="456"/>
      <c r="H408" s="424"/>
      <c r="I408" s="424"/>
      <c r="J408" s="424"/>
      <c r="K408" s="424"/>
      <c r="L408" s="424"/>
      <c r="M408" s="457"/>
      <c r="N408" s="457"/>
      <c r="O408" s="457"/>
      <c r="P408" s="457"/>
      <c r="Q408" s="457"/>
      <c r="R408" s="457"/>
    </row>
    <row r="409" spans="1:18" s="170" customFormat="1">
      <c r="A409" s="475"/>
      <c r="B409" s="388"/>
      <c r="C409" s="474"/>
      <c r="D409" s="456"/>
      <c r="E409" s="456"/>
      <c r="F409" s="456"/>
      <c r="G409" s="456"/>
      <c r="H409" s="424"/>
      <c r="I409" s="424"/>
      <c r="J409" s="424"/>
      <c r="K409" s="424"/>
      <c r="L409" s="424"/>
      <c r="M409" s="457"/>
      <c r="N409" s="457"/>
      <c r="O409" s="457"/>
      <c r="P409" s="457"/>
      <c r="Q409" s="457"/>
      <c r="R409" s="457"/>
    </row>
    <row r="410" spans="1:18" s="170" customFormat="1">
      <c r="A410" s="456"/>
      <c r="B410" s="438"/>
      <c r="C410" s="439"/>
      <c r="D410" s="472"/>
      <c r="E410" s="472"/>
      <c r="F410" s="472"/>
      <c r="G410" s="472"/>
      <c r="H410" s="369"/>
      <c r="I410" s="369"/>
      <c r="J410" s="369"/>
      <c r="K410" s="426"/>
      <c r="L410" s="369"/>
      <c r="M410" s="370"/>
      <c r="N410" s="370"/>
      <c r="O410" s="370"/>
      <c r="P410" s="370"/>
      <c r="Q410" s="370"/>
      <c r="R410" s="370"/>
    </row>
    <row r="411" spans="1:18" s="170" customFormat="1">
      <c r="A411" s="454"/>
      <c r="B411" s="454"/>
      <c r="C411" s="455"/>
      <c r="D411" s="456"/>
      <c r="E411" s="456"/>
      <c r="F411" s="456"/>
      <c r="G411" s="456"/>
      <c r="H411" s="476"/>
      <c r="I411" s="476"/>
      <c r="J411" s="476"/>
      <c r="K411" s="425"/>
      <c r="L411" s="425"/>
      <c r="M411" s="458"/>
      <c r="N411" s="458"/>
      <c r="O411" s="458"/>
      <c r="P411" s="458"/>
      <c r="Q411" s="458"/>
      <c r="R411" s="458"/>
    </row>
    <row r="412" spans="1:18" s="170" customFormat="1">
      <c r="A412" s="454"/>
      <c r="B412" s="454"/>
      <c r="C412" s="455"/>
      <c r="D412" s="456"/>
      <c r="E412" s="456"/>
      <c r="F412" s="456"/>
      <c r="G412" s="456"/>
      <c r="H412" s="476"/>
      <c r="I412" s="476"/>
      <c r="J412" s="476"/>
      <c r="K412" s="425"/>
      <c r="L412" s="425"/>
      <c r="M412" s="458"/>
      <c r="N412" s="458"/>
      <c r="O412" s="458"/>
      <c r="P412" s="458"/>
      <c r="Q412" s="458"/>
      <c r="R412" s="458"/>
    </row>
    <row r="413" spans="1:18" s="170" customFormat="1">
      <c r="A413" s="454"/>
      <c r="B413" s="454"/>
      <c r="C413" s="455"/>
      <c r="D413" s="456"/>
      <c r="E413" s="456"/>
      <c r="F413" s="456"/>
      <c r="G413" s="456"/>
      <c r="H413" s="476"/>
      <c r="I413" s="476"/>
      <c r="J413" s="476"/>
      <c r="K413" s="425"/>
      <c r="L413" s="425"/>
      <c r="M413" s="458"/>
      <c r="N413" s="458"/>
      <c r="O413" s="458"/>
      <c r="P413" s="458"/>
      <c r="Q413" s="458"/>
      <c r="R413" s="458"/>
    </row>
    <row r="414" spans="1:18" s="170" customFormat="1">
      <c r="A414" s="454"/>
      <c r="B414" s="454"/>
      <c r="C414" s="454"/>
      <c r="D414" s="456"/>
      <c r="E414" s="456"/>
      <c r="F414" s="456"/>
      <c r="G414" s="456"/>
      <c r="H414" s="476"/>
      <c r="I414" s="476"/>
      <c r="J414" s="476"/>
      <c r="K414" s="425"/>
      <c r="L414" s="425"/>
      <c r="M414" s="458"/>
      <c r="N414" s="458"/>
      <c r="O414" s="458"/>
      <c r="P414" s="458"/>
      <c r="Q414" s="458"/>
      <c r="R414" s="458"/>
    </row>
    <row r="415" spans="1:18" s="170" customFormat="1">
      <c r="A415" s="449"/>
      <c r="B415" s="442"/>
      <c r="C415" s="439"/>
      <c r="D415" s="450"/>
      <c r="E415" s="450"/>
      <c r="F415" s="450"/>
      <c r="G415" s="450"/>
      <c r="H415" s="369"/>
      <c r="I415" s="369"/>
      <c r="J415" s="369"/>
      <c r="K415" s="369"/>
      <c r="L415" s="369"/>
      <c r="M415" s="370"/>
      <c r="N415" s="370"/>
      <c r="O415" s="370"/>
      <c r="P415" s="370"/>
      <c r="Q415" s="370"/>
      <c r="R415" s="370"/>
    </row>
    <row r="416" spans="1:18" s="170" customFormat="1">
      <c r="A416" s="449"/>
      <c r="B416" s="442"/>
      <c r="C416" s="379"/>
      <c r="D416" s="428"/>
      <c r="E416" s="428"/>
      <c r="F416" s="428"/>
      <c r="G416" s="428"/>
      <c r="H416" s="366"/>
      <c r="I416" s="366"/>
      <c r="J416" s="366"/>
      <c r="K416" s="366"/>
      <c r="L416" s="366"/>
      <c r="M416" s="368"/>
      <c r="N416" s="368"/>
      <c r="O416" s="368"/>
      <c r="P416" s="368"/>
      <c r="Q416" s="368"/>
      <c r="R416" s="368"/>
    </row>
    <row r="417" spans="1:18" s="170" customFormat="1">
      <c r="A417" s="452"/>
      <c r="B417" s="477"/>
      <c r="C417" s="439"/>
      <c r="D417" s="450"/>
      <c r="E417" s="450"/>
      <c r="F417" s="450"/>
      <c r="G417" s="450"/>
      <c r="H417" s="478"/>
      <c r="I417" s="478"/>
      <c r="J417" s="478"/>
      <c r="K417" s="478"/>
      <c r="L417" s="478"/>
      <c r="M417" s="370"/>
      <c r="N417" s="370"/>
      <c r="O417" s="370"/>
      <c r="P417" s="370"/>
      <c r="Q417" s="370"/>
      <c r="R417" s="370"/>
    </row>
    <row r="418" spans="1:18" s="170" customFormat="1">
      <c r="A418" s="452"/>
      <c r="B418" s="477"/>
      <c r="C418" s="455"/>
      <c r="D418" s="456"/>
      <c r="E418" s="456"/>
      <c r="F418" s="456"/>
      <c r="G418" s="456"/>
      <c r="H418" s="479"/>
      <c r="I418" s="479"/>
      <c r="J418" s="479"/>
      <c r="K418" s="479"/>
      <c r="L418" s="478"/>
      <c r="M418" s="370"/>
      <c r="N418" s="370"/>
      <c r="O418" s="370"/>
      <c r="P418" s="370"/>
      <c r="Q418" s="370"/>
      <c r="R418" s="370"/>
    </row>
    <row r="419" spans="1:18" s="170" customFormat="1">
      <c r="A419" s="445"/>
      <c r="B419" s="480"/>
      <c r="C419" s="441"/>
      <c r="D419" s="456"/>
      <c r="E419" s="456"/>
      <c r="F419" s="456"/>
      <c r="G419" s="456"/>
      <c r="H419" s="479"/>
      <c r="I419" s="479"/>
      <c r="J419" s="479"/>
      <c r="K419" s="479"/>
      <c r="L419" s="479"/>
      <c r="M419" s="387"/>
      <c r="N419" s="368"/>
      <c r="O419" s="368"/>
      <c r="P419" s="368"/>
      <c r="Q419" s="368"/>
      <c r="R419" s="368"/>
    </row>
    <row r="420" spans="1:18" s="170" customFormat="1">
      <c r="A420" s="445"/>
      <c r="B420" s="480"/>
      <c r="C420" s="441"/>
      <c r="D420" s="456"/>
      <c r="E420" s="456"/>
      <c r="F420" s="456"/>
      <c r="G420" s="456"/>
      <c r="H420" s="479"/>
      <c r="I420" s="479"/>
      <c r="J420" s="479"/>
      <c r="K420" s="479"/>
      <c r="L420" s="479"/>
      <c r="M420" s="387"/>
      <c r="N420" s="368"/>
      <c r="O420" s="368"/>
      <c r="P420" s="368"/>
      <c r="Q420" s="368"/>
      <c r="R420" s="368"/>
    </row>
    <row r="421" spans="1:18" s="170" customFormat="1">
      <c r="A421" s="445"/>
      <c r="B421" s="480"/>
      <c r="C421" s="441"/>
      <c r="D421" s="456"/>
      <c r="E421" s="456"/>
      <c r="F421" s="456"/>
      <c r="G421" s="456"/>
      <c r="H421" s="479"/>
      <c r="I421" s="479"/>
      <c r="J421" s="479"/>
      <c r="K421" s="479"/>
      <c r="L421" s="479"/>
      <c r="M421" s="387"/>
      <c r="N421" s="368"/>
      <c r="O421" s="368"/>
      <c r="P421" s="368"/>
      <c r="Q421" s="368"/>
      <c r="R421" s="368"/>
    </row>
    <row r="422" spans="1:18" s="170" customFormat="1">
      <c r="A422" s="445"/>
      <c r="B422" s="480"/>
      <c r="C422" s="441"/>
      <c r="D422" s="456"/>
      <c r="E422" s="456"/>
      <c r="F422" s="456"/>
      <c r="G422" s="456"/>
      <c r="H422" s="479"/>
      <c r="I422" s="479"/>
      <c r="J422" s="479"/>
      <c r="K422" s="366"/>
      <c r="L422" s="479"/>
      <c r="M422" s="387"/>
      <c r="N422" s="387"/>
      <c r="O422" s="387"/>
      <c r="P422" s="387"/>
      <c r="Q422" s="387"/>
      <c r="R422" s="387"/>
    </row>
    <row r="423" spans="1:18" s="170" customFormat="1">
      <c r="A423" s="445"/>
      <c r="B423" s="480"/>
      <c r="C423" s="441"/>
      <c r="D423" s="456"/>
      <c r="E423" s="456"/>
      <c r="F423" s="456"/>
      <c r="G423" s="456"/>
      <c r="H423" s="479"/>
      <c r="I423" s="479"/>
      <c r="J423" s="479"/>
      <c r="K423" s="366"/>
      <c r="L423" s="479"/>
      <c r="M423" s="387"/>
      <c r="N423" s="387"/>
      <c r="O423" s="387"/>
      <c r="P423" s="387"/>
      <c r="Q423" s="387"/>
      <c r="R423" s="387"/>
    </row>
    <row r="424" spans="1:18" s="170" customFormat="1">
      <c r="A424" s="445"/>
      <c r="B424" s="480"/>
      <c r="C424" s="441"/>
      <c r="D424" s="456"/>
      <c r="E424" s="456"/>
      <c r="F424" s="456"/>
      <c r="G424" s="456"/>
      <c r="H424" s="479"/>
      <c r="I424" s="479"/>
      <c r="J424" s="479"/>
      <c r="K424" s="366"/>
      <c r="L424" s="479"/>
      <c r="M424" s="387"/>
      <c r="N424" s="387"/>
      <c r="O424" s="387"/>
      <c r="P424" s="387"/>
      <c r="Q424" s="387"/>
      <c r="R424" s="387"/>
    </row>
    <row r="425" spans="1:18" s="170" customFormat="1">
      <c r="A425" s="452"/>
      <c r="B425" s="481"/>
      <c r="C425" s="439"/>
      <c r="D425" s="450"/>
      <c r="E425" s="450"/>
      <c r="F425" s="450"/>
      <c r="G425" s="450"/>
      <c r="H425" s="478"/>
      <c r="I425" s="478"/>
      <c r="J425" s="478"/>
      <c r="K425" s="478"/>
      <c r="L425" s="478"/>
      <c r="M425" s="370"/>
      <c r="N425" s="370"/>
      <c r="O425" s="370"/>
      <c r="P425" s="370"/>
      <c r="Q425" s="370"/>
      <c r="R425" s="370"/>
    </row>
    <row r="426" spans="1:18" s="170" customFormat="1">
      <c r="A426" s="445"/>
      <c r="B426" s="482"/>
      <c r="C426" s="455"/>
      <c r="D426" s="456"/>
      <c r="E426" s="456"/>
      <c r="F426" s="456"/>
      <c r="G426" s="456"/>
      <c r="H426" s="478"/>
      <c r="I426" s="478"/>
      <c r="J426" s="478"/>
      <c r="K426" s="478"/>
      <c r="L426" s="478"/>
      <c r="M426" s="370"/>
      <c r="N426" s="370"/>
      <c r="O426" s="370"/>
      <c r="P426" s="370"/>
      <c r="Q426" s="370"/>
      <c r="R426" s="370"/>
    </row>
    <row r="427" spans="1:18" s="170" customFormat="1">
      <c r="A427" s="445"/>
      <c r="B427" s="482"/>
      <c r="C427" s="455"/>
      <c r="D427" s="456"/>
      <c r="E427" s="456"/>
      <c r="F427" s="456"/>
      <c r="G427" s="456"/>
      <c r="H427" s="479"/>
      <c r="I427" s="479"/>
      <c r="J427" s="479"/>
      <c r="K427" s="479"/>
      <c r="L427" s="479"/>
      <c r="M427" s="368"/>
      <c r="N427" s="368"/>
      <c r="O427" s="368"/>
      <c r="P427" s="368"/>
      <c r="Q427" s="368"/>
      <c r="R427" s="368"/>
    </row>
    <row r="428" spans="1:18" s="170" customFormat="1">
      <c r="A428" s="445"/>
      <c r="B428" s="482"/>
      <c r="C428" s="455"/>
      <c r="D428" s="456"/>
      <c r="E428" s="456"/>
      <c r="F428" s="456"/>
      <c r="G428" s="456"/>
      <c r="H428" s="479"/>
      <c r="I428" s="479"/>
      <c r="J428" s="479"/>
      <c r="K428" s="479"/>
      <c r="L428" s="479"/>
      <c r="M428" s="368"/>
      <c r="N428" s="368"/>
      <c r="O428" s="368"/>
      <c r="P428" s="368"/>
      <c r="Q428" s="368"/>
      <c r="R428" s="368"/>
    </row>
    <row r="429" spans="1:18" s="170" customFormat="1">
      <c r="A429" s="445"/>
      <c r="B429" s="482"/>
      <c r="C429" s="455"/>
      <c r="D429" s="456"/>
      <c r="E429" s="456"/>
      <c r="F429" s="456"/>
      <c r="G429" s="456"/>
      <c r="H429" s="478"/>
      <c r="I429" s="478"/>
      <c r="J429" s="478"/>
      <c r="K429" s="369"/>
      <c r="L429" s="478"/>
      <c r="M429" s="370"/>
      <c r="N429" s="370"/>
      <c r="O429" s="370"/>
      <c r="P429" s="370"/>
      <c r="Q429" s="370"/>
      <c r="R429" s="370"/>
    </row>
    <row r="430" spans="1:18" s="170" customFormat="1">
      <c r="A430" s="445"/>
      <c r="B430" s="482"/>
      <c r="C430" s="455"/>
      <c r="D430" s="456"/>
      <c r="E430" s="456"/>
      <c r="F430" s="456"/>
      <c r="G430" s="456"/>
      <c r="H430" s="479"/>
      <c r="I430" s="479"/>
      <c r="J430" s="479"/>
      <c r="K430" s="366"/>
      <c r="L430" s="479"/>
      <c r="M430" s="368"/>
      <c r="N430" s="368"/>
      <c r="O430" s="368"/>
      <c r="P430" s="368"/>
      <c r="Q430" s="368"/>
      <c r="R430" s="368"/>
    </row>
    <row r="431" spans="1:18" s="170" customFormat="1">
      <c r="A431" s="445"/>
      <c r="B431" s="482"/>
      <c r="C431" s="455"/>
      <c r="D431" s="456"/>
      <c r="E431" s="456"/>
      <c r="F431" s="456"/>
      <c r="G431" s="456"/>
      <c r="H431" s="478"/>
      <c r="I431" s="478"/>
      <c r="J431" s="478"/>
      <c r="K431" s="369"/>
      <c r="L431" s="479"/>
      <c r="M431" s="368"/>
      <c r="N431" s="368"/>
      <c r="O431" s="368"/>
      <c r="P431" s="368"/>
      <c r="Q431" s="368"/>
      <c r="R431" s="368"/>
    </row>
    <row r="432" spans="1:18">
      <c r="A432" s="5"/>
      <c r="B432" s="5"/>
      <c r="C432" s="5"/>
      <c r="D432" s="483"/>
      <c r="E432" s="483"/>
      <c r="F432" s="483"/>
      <c r="G432" s="483"/>
      <c r="H432" s="483"/>
      <c r="I432" s="483"/>
      <c r="J432" s="483"/>
      <c r="K432" s="483"/>
      <c r="L432" s="483"/>
      <c r="M432" s="5"/>
      <c r="N432" s="5"/>
      <c r="O432" s="5"/>
      <c r="P432" s="5"/>
      <c r="Q432" s="5"/>
      <c r="R432" s="5"/>
    </row>
    <row r="433" spans="1:18">
      <c r="A433" s="5"/>
      <c r="B433" s="5"/>
      <c r="C433" s="5"/>
      <c r="D433" s="483"/>
      <c r="E433" s="483"/>
      <c r="F433" s="483"/>
      <c r="G433" s="483"/>
      <c r="H433" s="483"/>
      <c r="I433" s="483"/>
      <c r="J433" s="483"/>
      <c r="K433" s="483"/>
      <c r="L433" s="483"/>
      <c r="M433" s="5"/>
      <c r="N433" s="5"/>
      <c r="O433" s="5"/>
      <c r="P433" s="5"/>
      <c r="Q433" s="5"/>
      <c r="R433" s="5"/>
    </row>
  </sheetData>
  <mergeCells count="130">
    <mergeCell ref="A5:Q5"/>
    <mergeCell ref="A7:E7"/>
    <mergeCell ref="A9:C9"/>
    <mergeCell ref="A11:A12"/>
    <mergeCell ref="B11:B12"/>
    <mergeCell ref="C11:C12"/>
    <mergeCell ref="D11:F11"/>
    <mergeCell ref="G11:L11"/>
    <mergeCell ref="M11:O11"/>
    <mergeCell ref="P11:Q11"/>
    <mergeCell ref="A30:A38"/>
    <mergeCell ref="B30:B38"/>
    <mergeCell ref="C30:C38"/>
    <mergeCell ref="S30:S38"/>
    <mergeCell ref="A39:A45"/>
    <mergeCell ref="B39:B45"/>
    <mergeCell ref="C39:C45"/>
    <mergeCell ref="S39:S45"/>
    <mergeCell ref="A15:C15"/>
    <mergeCell ref="A16:A29"/>
    <mergeCell ref="B16:B29"/>
    <mergeCell ref="C16:C29"/>
    <mergeCell ref="S16:S27"/>
    <mergeCell ref="S29:T29"/>
    <mergeCell ref="S50:S51"/>
    <mergeCell ref="S52:S53"/>
    <mergeCell ref="S54:S55"/>
    <mergeCell ref="A57:A59"/>
    <mergeCell ref="B57:B59"/>
    <mergeCell ref="C57:C59"/>
    <mergeCell ref="S58:S59"/>
    <mergeCell ref="A47:A48"/>
    <mergeCell ref="B47:B48"/>
    <mergeCell ref="C47:C48"/>
    <mergeCell ref="A49:A56"/>
    <mergeCell ref="B49:B56"/>
    <mergeCell ref="C49:C56"/>
    <mergeCell ref="A66:A68"/>
    <mergeCell ref="B66:B68"/>
    <mergeCell ref="C66:C68"/>
    <mergeCell ref="S67:S68"/>
    <mergeCell ref="A69:A73"/>
    <mergeCell ref="B69:B73"/>
    <mergeCell ref="C69:C73"/>
    <mergeCell ref="S70:S72"/>
    <mergeCell ref="A60:A62"/>
    <mergeCell ref="B60:B62"/>
    <mergeCell ref="C60:C62"/>
    <mergeCell ref="S61:S62"/>
    <mergeCell ref="A63:A65"/>
    <mergeCell ref="B63:B65"/>
    <mergeCell ref="C63:C65"/>
    <mergeCell ref="S64:S65"/>
    <mergeCell ref="S83:S88"/>
    <mergeCell ref="A91:A93"/>
    <mergeCell ref="B91:B93"/>
    <mergeCell ref="C91:C93"/>
    <mergeCell ref="A74:A78"/>
    <mergeCell ref="B74:B78"/>
    <mergeCell ref="C74:C78"/>
    <mergeCell ref="S75:S78"/>
    <mergeCell ref="A79:A81"/>
    <mergeCell ref="B79:B81"/>
    <mergeCell ref="C79:C81"/>
    <mergeCell ref="S80:S81"/>
    <mergeCell ref="A94:A95"/>
    <mergeCell ref="B94:B95"/>
    <mergeCell ref="C94:C95"/>
    <mergeCell ref="A97:A101"/>
    <mergeCell ref="B97:B101"/>
    <mergeCell ref="C98:C101"/>
    <mergeCell ref="A82:A90"/>
    <mergeCell ref="B82:B90"/>
    <mergeCell ref="C82:C90"/>
    <mergeCell ref="A109:A111"/>
    <mergeCell ref="B109:B111"/>
    <mergeCell ref="C109:C111"/>
    <mergeCell ref="A112:A114"/>
    <mergeCell ref="B112:B114"/>
    <mergeCell ref="C112:C114"/>
    <mergeCell ref="S100:S101"/>
    <mergeCell ref="S102:S103"/>
    <mergeCell ref="S104:S105"/>
    <mergeCell ref="A106:A108"/>
    <mergeCell ref="B106:B108"/>
    <mergeCell ref="C106:C108"/>
    <mergeCell ref="S107:S108"/>
    <mergeCell ref="S113:S114"/>
    <mergeCell ref="A115:A117"/>
    <mergeCell ref="B115:B117"/>
    <mergeCell ref="C115:C117"/>
    <mergeCell ref="S116:S117"/>
    <mergeCell ref="A118:A120"/>
    <mergeCell ref="B118:B120"/>
    <mergeCell ref="C118:C120"/>
    <mergeCell ref="S119:S120"/>
    <mergeCell ref="S131:S132"/>
    <mergeCell ref="A133:A140"/>
    <mergeCell ref="B133:B140"/>
    <mergeCell ref="C133:C140"/>
    <mergeCell ref="S134:S140"/>
    <mergeCell ref="A121:A124"/>
    <mergeCell ref="B121:B124"/>
    <mergeCell ref="C121:C124"/>
    <mergeCell ref="S122:S124"/>
    <mergeCell ref="A125:A129"/>
    <mergeCell ref="B125:B129"/>
    <mergeCell ref="C125:C129"/>
    <mergeCell ref="S126:S129"/>
    <mergeCell ref="A141:A143"/>
    <mergeCell ref="B141:B143"/>
    <mergeCell ref="C141:C143"/>
    <mergeCell ref="A144:A145"/>
    <mergeCell ref="B144:B145"/>
    <mergeCell ref="C144:C145"/>
    <mergeCell ref="A130:A132"/>
    <mergeCell ref="B130:B132"/>
    <mergeCell ref="C130:C132"/>
    <mergeCell ref="A169:A170"/>
    <mergeCell ref="B169:B170"/>
    <mergeCell ref="C169:C170"/>
    <mergeCell ref="A173:A176"/>
    <mergeCell ref="B173:B176"/>
    <mergeCell ref="C173:C176"/>
    <mergeCell ref="A146:A148"/>
    <mergeCell ref="B146:B148"/>
    <mergeCell ref="C146:C148"/>
    <mergeCell ref="A154:A155"/>
    <mergeCell ref="B154:B155"/>
    <mergeCell ref="C154:C155"/>
  </mergeCells>
  <pageMargins left="0.51181102362204722" right="0.11811023622047245" top="0.15748031496062992" bottom="0.15748031496062992" header="0.31496062992125984" footer="0.31496062992125984"/>
  <pageSetup paperSize="9" scale="6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форма 4</vt:lpstr>
      <vt:lpstr>форма 3</vt:lpstr>
      <vt:lpstr>форма 2</vt:lpstr>
      <vt:lpstr>форма 1</vt:lpstr>
      <vt:lpstr>'форма 1'!Область_печати</vt:lpstr>
      <vt:lpstr>'форма 2'!Область_печати</vt:lpstr>
      <vt:lpstr>'форма 3'!Область_печати</vt:lpstr>
      <vt:lpstr>'форма 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2017-07-07T03:46:02Z</dcterms:modified>
</cp:coreProperties>
</file>