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130" windowHeight="10665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<sst xmlns="http://schemas.openxmlformats.org/spreadsheetml/2006/main" count="470" uniqueCount="385">
  <si>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</si>
  <si>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</si>
  <si>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</si>
  <si>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</si>
  <si>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</si>
  <si>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</si>
  <si>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</si>
  <si>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</si>
  <si>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</si>
  <si>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</si>
  <si>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</si>
  <si>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</si>
  <si>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</si>
  <si>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</si>
  <si>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</si>
  <si>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</si>
  <si>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</si>
  <si>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</si>
  <si>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</si>
  <si>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</si>
  <si>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</si>
  <si>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</si>
  <si>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</si>
  <si>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</si>
  <si>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</si>
  <si>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</si>
  <si>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</si>
  <si>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</si>
  <si>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</si>
  <si>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</si>
  <si>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</si>
  <si>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</si>
  <si>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</si>
  <si>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</si>
  <si>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</si>
  <si>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</si>
  <si>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</si>
  <si>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</si>
  <si>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</si>
  <si>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</si>
  <si>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</si>
  <si>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</si>
  <si>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</si>
  <si>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</si>
  <si>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</si>
  <si>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</si>
  <si>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</si>
  <si>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</si>
  <si>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</si>
  <si>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</si>
  <si>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</si>
  <si>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</si>
  <si>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</si>
  <si>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</si>
  <si>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</si>
  <si>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</si>
  <si>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</si>
  <si>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</si>
  <si>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</si>
  <si>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</si>
  <si>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</si>
  <si>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</si>
  <si>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</si>
  <si>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</si>
  <si>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</si>
  <si>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</si>
  <si>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</si>
  <si>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</si>
  <si>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</si>
  <si>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</si>
  <si>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</si>
  <si>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</si>
  <si>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</si>
  <si>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</si>
  <si>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</si>
  <si>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</si>
  <si>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</si>
  <si>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</si>
  <si>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</si>
  <si>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</si>
  <si>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</si>
  <si>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</si>
  <si>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</si>
  <si>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</si>
  <si>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</si>
  <si>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</si>
  <si>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</si>
  <si>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</si>
  <si>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</si>
  <si>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</si>
  <si>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</si>
  <si>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</si>
  <si>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</si>
  <si>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</si>
  <si>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</si>
  <si>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</si>
  <si>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</si>
  <si>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</si>
  <si>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</si>
  <si>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</si>
  <si>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</si>
  <si>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</si>
  <si>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</si>
  <si>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</si>
  <si>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</si>
  <si>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</si>
  <si>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</si>
  <si>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</si>
  <si>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</si>
  <si>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</si>
  <si>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</si>
  <si>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</si>
  <si>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</si>
  <si>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</si>
  <si>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</si>
  <si>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</si>
  <si>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</si>
  <si>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</si>
  <si>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</si>
  <si>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</si>
  <si>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</si>
  <si>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</si>
  <si>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</si>
  <si>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</si>
  <si>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</si>
  <si>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</si>
  <si>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</si>
  <si>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</si>
  <si>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</si>
  <si>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</si>
  <si>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</si>
  <si>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</si>
  <si>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</si>
  <si>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</si>
  <si>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</si>
  <si>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</si>
  <si>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</si>
  <si>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</si>
  <si>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</si>
  <si>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</si>
  <si>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</si>
  <si>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</si>
  <si>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</si>
  <si>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</si>
  <si>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</si>
  <si>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</si>
  <si>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</si>
  <si>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</si>
  <si>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</si>
  <si>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</si>
  <si>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</si>
  <si>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</si>
  <si>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</si>
  <si>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</si>
  <si>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</si>
  <si>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</si>
  <si>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</si>
  <si>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</si>
  <si>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</si>
  <si>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</si>
  <si>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</si>
  <si>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</si>
  <si>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</si>
  <si>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</si>
  <si>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</si>
  <si>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</si>
  <si>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</si>
  <si>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</si>
  <si>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</si>
  <si>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</si>
  <si>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</si>
  <si>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</si>
  <si>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</si>
  <si>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</si>
  <si>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</si>
  <si>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</si>
  <si>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</si>
  <si>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</si>
  <si>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</si>
  <si>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</si>
  <si>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</si>
  <si>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                                                            к решению Горно-Алтайского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</si>
  <si>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</si>
  <si>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</si>
  <si>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</si>
  <si>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</si>
  <si>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</si>
  <si>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</si>
  <si>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</si>
  <si>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</si>
  <si>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</si>
  <si>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</si>
  <si>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</si>
  <si>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</si>
  <si>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</si>
  <si>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</si>
  <si>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</si>
  <si>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</si>
  <si>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</si>
  <si>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</si>
  <si>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</si>
  <si>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</si>
  <si>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</si>
  <si>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</si>
  <si>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</si>
  <si>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</si>
  <si>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</si>
  <si>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</si>
  <si>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</si>
  <si>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</si>
  <si>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</si>
  <si>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</si>
  <si>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</si>
  <si>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</si>
  <si>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</si>
  <si>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</si>
  <si>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</si>
  <si>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</si>
  <si>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</si>
  <si>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</si>
  <si>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</si>
  <si>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</si>
  <si>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</si>
  <si>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</si>
  <si>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</si>
  <si>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</si>
  <si>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</si>
  <si>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</si>
  <si>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</si>
  <si>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</si>
  <si>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</si>
  <si>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</si>
  <si>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</si>
  <si>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</si>
  <si>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</si>
  <si>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</si>
  <si>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</si>
  <si>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</si>
  <si>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</si>
  <si>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</si>
  <si>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</si>
  <si>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</si>
  <si>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</si>
  <si>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</si>
  <si>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</si>
  <si>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</si>
  <si>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</si>
  <si>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</si>
  <si>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</si>
  <si>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</si>
  <si>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</si>
  <si>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</si>
  <si>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</si>
  <si>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</si>
  <si>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</si>
  <si>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</si>
  <si>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</si>
  <si>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</si>
  <si>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</si>
  <si>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</si>
  <si>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</si>
  <si>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</si>
  <si>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</si>
  <si>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</si>
  <si>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182 1 01 02080 01 0000 110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</si>
  <si>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</si>
  <si>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</si>
  <si>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</si>
  <si>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</si>
  <si>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</si>
  <si>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</si>
  <si>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</si>
  <si>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</si>
  <si>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</si>
  <si>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</si>
  <si>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</si>
  <si>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</si>
  <si>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</si>
  <si>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</si>
  <si>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</si>
  <si>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</si>
  <si>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</si>
  <si>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</si>
  <si>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</si>
  <si>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</si>
  <si>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</si>
  <si>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</si>
  <si>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</si>
  <si>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</si>
  <si>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</si>
  <si>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</si>
  <si>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</si>
  <si>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</si>
  <si>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</si>
  <si>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</si>
  <si>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</si>
  <si>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</si>
  <si>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</si>
  <si>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</si>
  <si>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</si>
  <si>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</si>
  <si>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</si>
  <si>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</si>
  <si>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</si>
  <si>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</si>
  <si>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</si>
  <si>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</si>
  <si>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</si>
  <si>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</si>
  <si>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</si>
  <si>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</si>
  <si>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</si>
  <si>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</si>
  <si>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</si>
  <si>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</si>
  <si>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</si>
  <si>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</si>
  <si>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</si>
  <si>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</si>
  <si>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</si>
  <si>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</si>
  <si>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</si>
  <si>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</si>
  <si>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</si>
  <si>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</si>
  <si>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</si>
  <si>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</si>
  <si>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>016 2 02 20077 04 0000 150</t>
  </si>
  <si>
    <t>000 1 16 07090 04 0000 140</t>
  </si>
  <si>
    <t>017 1 16 07090 04 0000 140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</si>
  <si>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</si>
  <si>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</si>
  <si>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</si>
  <si>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018 1 16 07010 04 0000 140</t>
  </si>
  <si>
    <t>926 116 02010 02 0001 140</t>
  </si>
  <si>
    <t>017 1 16 10031 04 0000 140</t>
  </si>
  <si>
    <t>Сумма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</si>
  <si>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</si>
  <si>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Межбюджетные трансферты, передаваемые бюджетам городских округов на создание модельных муниципальных библиотек</t>
  </si>
  <si>
    <t>016 2 02 45454 04 0000 150</t>
  </si>
  <si>
    <t xml:space="preserve"> городского бюджета на 2023 год</t>
  </si>
  <si>
    <t>ПРОГНОЗИРУЕМЫЙ ОБЪЕМ ПОСТУПЛЕНИЙ ДОХОДОВ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</si>
  <si>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</si>
  <si>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качественные дороги»</t>
  </si>
  <si>
    <t>016 2 02 45424 04 0000 150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</si>
  <si>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</si>
  <si>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</si>
  <si>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016 2 02 25098 04 0000 150</t>
  </si>
  <si>
    <t>Субсидии бюджетам городских округов на обновление материально-технической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</si>
  <si>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на модернизацию и укрепление материально-технической базы физкультурно-спортивных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</si>
  <si>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</si>
  <si>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650 000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</si>
  <si>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                                                                                           от «16» декабря 2022 года № 4-1</t>
  </si>
  <si>
    <t>919 116 11050 01 0000 140</t>
  </si>
  <si>
    <t>016 2 19 25497 04 0000 150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</si>
  <si>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</si>
  <si>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016 2 19 25750 04 0000 150</t>
  </si>
  <si>
    <t>Возврат остатков субсидий на реализацию мероприятий по модернизации школьных систем образования из бюджетов городских округов</t>
  </si>
  <si>
    <t>016 2 19 27112 04 0000 150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</si>
  <si>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</si>
  <si>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016 2 19 45303 04 0000 150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</si>
  <si>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</si>
  <si>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                                                                                           к решению Горно-Алтайского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</si>
  <si>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</si>
  <si>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«ПРИЛОЖЕНИЕ № 3</t>
  </si>
  <si>
    <t>Субсидии бюджетам городских округов на реализацию мероприятий субъектов Российской Федерации в сфере реабилитации и абилитации инвалидов</t>
  </si>
  <si>
    <t>016 2 02 25179 04 0000 150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</si>
  <si>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</si>
  <si>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016 2 19 45321 04 0000 150</t>
  </si>
  <si>
    <t>Возврат остатков иных межбюджетных трансфертов на реализацию мероприятий индивидуальных программ социально-экономического развития Республики Алтай, Республики Карелия и Республики Тыва из бюджетов городских округов</t>
  </si>
  <si>
    <t>182 1 01 02130 01 0000 110</t>
  </si>
  <si>
    <t>182 1 01 02140 01 0000 110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</si>
  <si>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</si>
  <si>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</si>
  <si>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016 2 02 25514 04 0000 150</t>
  </si>
  <si>
    <t xml:space="preserve">                                                                                           ПРИЛОЖЕНИЕ № 2</t>
  </si>
  <si>
    <t>016 2 02 45179 04 0000 150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</si>
  <si>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</si>
  <si>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182 1 03 02231 01 0000 110</t>
  </si>
  <si>
    <t>182 1 03 02241 01 0000 110</t>
  </si>
  <si>
    <t>182 1 03 02251 01 0000 110</t>
  </si>
  <si>
    <t>016 2 02 20300 04 0000 150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</si>
  <si>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</si>
  <si>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</si>
  <si>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 xml:space="preserve">                                                                                             от «26» декабря 2023 года № 14-1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</si>
</sst>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212" fontId="42" fillId="0" borderId="0" xfId="0" applyNumberFormat="1" applyFont="1" applyAlignment="1">
      <alignment horizontal="center" vertical="center"/>
    </xf>
    <xf numFmtId="174" fontId="42" fillId="0" borderId="0" xfId="0" applyNumberFormat="1" applyFont="1" applyAlignment="1">
      <alignment horizontal="right"/>
    </xf>
    <xf numFmtId="174" fontId="42" fillId="0" borderId="11" xfId="0" applyNumberFormat="1" applyFont="1" applyBorder="1" applyAlignment="1">
      <alignment horizontal="center" vertical="center"/>
    </xf>
    <xf numFmtId="212" fontId="42" fillId="0" borderId="0" xfId="0" applyNumberFormat="1" applyFont="1" applyAlignment="1">
      <alignment/>
    </xf>
    <xf numFmtId="212" fontId="43" fillId="0" borderId="10" xfId="6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2" fillId="0" borderId="13" xfId="60" applyNumberFormat="1" applyFont="1" applyBorder="1" applyAlignment="1">
      <alignment horizontal="center" vertical="center"/>
    </xf>
    <xf numFmtId="212" fontId="3" fillId="0" borderId="10" xfId="60" applyNumberFormat="1" applyFont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42" fillId="33" borderId="10" xfId="0" applyNumberFormat="1" applyFont="1" applyFill="1" applyBorder="1" applyAlignment="1">
      <alignment horizontal="center" vertical="center"/>
    </xf>
    <xf numFmtId="212" fontId="4" fillId="0" borderId="10" xfId="60" applyNumberFormat="1" applyFont="1" applyBorder="1" applyAlignment="1">
      <alignment horizontal="center" vertical="center"/>
    </xf>
    <xf numFmtId="175" fontId="3" fillId="0" borderId="0" xfId="0" applyNumberFormat="1" applyFont="1" applyAlignment="1">
      <alignment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="110" zoomScaleNormal="110" zoomScalePageLayoutView="0" workbookViewId="0" topLeftCell="A3">
      <selection activeCell="B6" sqref="B6:C6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9.00390625" style="27" customWidth="1"/>
    <col min="4" max="5" width="9.125" style="4" customWidth="1"/>
    <col min="6" max="6" width="37.00390625" style="4" customWidth="1"/>
    <col min="7" max="16384" width="9.125" style="4" customWidth="1"/>
  </cols>
  <sheetData>
    <row r="1" ht="12.75" hidden="1">
      <c r="C1" s="24"/>
    </row>
    <row r="2" ht="12.75" hidden="1">
      <c r="C2" s="24"/>
    </row>
    <row r="3" spans="2:3" ht="12.75">
      <c r="B3" s="40" t="s">
        <v>375</v>
      </c>
      <c r="C3" s="40"/>
    </row>
    <row r="4" spans="2:3" ht="12.75">
      <c r="B4" s="39" t="s">
        <v>362</v>
      </c>
      <c r="C4" s="39"/>
    </row>
    <row r="5" spans="2:3" ht="12.75">
      <c r="B5" s="39" t="s">
        <v>363</v>
      </c>
      <c r="C5" s="39"/>
    </row>
    <row r="6" spans="2:3" ht="12.75">
      <c r="B6" s="41" t="s">
        <v>384</v>
      </c>
      <c r="C6" s="39"/>
    </row>
    <row r="7" spans="2:3" ht="12.75">
      <c r="B7" s="40" t="s">
        <v>364</v>
      </c>
      <c r="C7" s="40"/>
    </row>
    <row r="8" spans="2:3" ht="12.75">
      <c r="B8" s="39" t="s">
        <v>181</v>
      </c>
      <c r="C8" s="39"/>
    </row>
    <row r="9" spans="2:3" ht="12.75">
      <c r="B9" s="39" t="s">
        <v>314</v>
      </c>
      <c r="C9" s="39"/>
    </row>
    <row r="10" spans="2:3" ht="12.75">
      <c r="B10" s="39" t="s">
        <v>352</v>
      </c>
      <c r="C10" s="39"/>
    </row>
    <row r="11" spans="1:3" ht="18" customHeight="1">
      <c r="A11" s="43" t="s">
        <v>341</v>
      </c>
      <c r="B11" s="43"/>
      <c r="C11" s="43"/>
    </row>
    <row r="12" spans="1:8" ht="15.75" customHeight="1">
      <c r="A12" s="43" t="s">
        <v>340</v>
      </c>
      <c r="B12" s="43"/>
      <c r="C12" s="43"/>
      <c r="E12" s="42"/>
      <c r="F12" s="42"/>
      <c r="G12" s="42"/>
      <c r="H12" s="42"/>
    </row>
    <row r="13" ht="12" customHeight="1">
      <c r="C13" s="25" t="s">
        <v>117</v>
      </c>
    </row>
    <row r="14" spans="1:3" ht="28.5" customHeight="1">
      <c r="A14" s="10" t="s">
        <v>6</v>
      </c>
      <c r="B14" s="11" t="s">
        <v>129</v>
      </c>
      <c r="C14" s="26" t="s">
        <v>336</v>
      </c>
    </row>
    <row r="15" spans="1:3" ht="18.75" customHeight="1">
      <c r="A15" s="19" t="s">
        <v>16</v>
      </c>
      <c r="B15" s="12" t="s">
        <v>47</v>
      </c>
      <c r="C15" s="28">
        <f>+C16+C25+C30+C46+C54+C57+C62+C70+C76+C79+C83+C140</f>
        <v>1482903</v>
      </c>
    </row>
    <row r="16" spans="1:3" ht="19.5" customHeight="1">
      <c r="A16" s="19" t="s">
        <v>17</v>
      </c>
      <c r="B16" s="12" t="s">
        <v>38</v>
      </c>
      <c r="C16" s="28">
        <f>+C17</f>
        <v>753883.3</v>
      </c>
    </row>
    <row r="17" spans="1:3" ht="12.75">
      <c r="A17" s="20" t="s">
        <v>13</v>
      </c>
      <c r="B17" s="13" t="s">
        <v>26</v>
      </c>
      <c r="C17" s="28">
        <f>+C18+C19+C20+C21+C22+C23+C24</f>
        <v>753883.3</v>
      </c>
    </row>
    <row r="18" spans="1:3" ht="79.5" customHeight="1">
      <c r="A18" s="14" t="s">
        <v>18</v>
      </c>
      <c r="B18" s="6" t="s">
        <v>350</v>
      </c>
      <c r="C18" s="29">
        <f>638322.8+35709.3</f>
        <v>674032.1000000001</v>
      </c>
    </row>
    <row r="19" spans="1:3" ht="90" customHeight="1">
      <c r="A19" s="14" t="s">
        <v>72</v>
      </c>
      <c r="B19" s="6" t="s">
        <v>73</v>
      </c>
      <c r="C19" s="29">
        <v>2908.2</v>
      </c>
    </row>
    <row r="20" spans="1:3" ht="40.5" customHeight="1">
      <c r="A20" s="14" t="s">
        <v>19</v>
      </c>
      <c r="B20" s="3" t="s">
        <v>74</v>
      </c>
      <c r="C20" s="29">
        <v>10283.6</v>
      </c>
    </row>
    <row r="21" spans="1:3" ht="64.5" customHeight="1">
      <c r="A21" s="14" t="s">
        <v>20</v>
      </c>
      <c r="B21" s="6" t="s">
        <v>106</v>
      </c>
      <c r="C21" s="30">
        <v>9499.4</v>
      </c>
    </row>
    <row r="22" spans="1:3" ht="90.75" customHeight="1">
      <c r="A22" s="14" t="s">
        <v>264</v>
      </c>
      <c r="B22" s="6" t="s">
        <v>351</v>
      </c>
      <c r="C22" s="30">
        <f>53908.3-48748.3</f>
        <v>5160</v>
      </c>
    </row>
    <row r="23" spans="1:3" ht="38.25" customHeight="1">
      <c r="A23" s="14" t="s">
        <v>370</v>
      </c>
      <c r="B23" s="6" t="s">
        <v>372</v>
      </c>
      <c r="C23" s="30">
        <v>28000</v>
      </c>
    </row>
    <row r="24" spans="1:3" ht="39" customHeight="1">
      <c r="A24" s="14" t="s">
        <v>371</v>
      </c>
      <c r="B24" s="6" t="s">
        <v>373</v>
      </c>
      <c r="C24" s="30">
        <v>24000</v>
      </c>
    </row>
    <row r="25" spans="1:3" ht="29.25" customHeight="1">
      <c r="A25" s="16" t="s">
        <v>97</v>
      </c>
      <c r="B25" s="15" t="s">
        <v>90</v>
      </c>
      <c r="C25" s="28">
        <f>C26+C27+C28+C29</f>
        <v>14066.2</v>
      </c>
    </row>
    <row r="26" spans="1:3" ht="93.75" customHeight="1">
      <c r="A26" s="16" t="s">
        <v>378</v>
      </c>
      <c r="B26" s="6" t="s">
        <v>178</v>
      </c>
      <c r="C26" s="30">
        <v>6526.7</v>
      </c>
    </row>
    <row r="27" spans="1:3" ht="107.25" customHeight="1">
      <c r="A27" s="16" t="s">
        <v>379</v>
      </c>
      <c r="B27" s="5" t="s">
        <v>179</v>
      </c>
      <c r="C27" s="30">
        <v>42.2</v>
      </c>
    </row>
    <row r="28" spans="1:3" ht="89.25">
      <c r="A28" s="16" t="s">
        <v>380</v>
      </c>
      <c r="B28" s="5" t="s">
        <v>180</v>
      </c>
      <c r="C28" s="30">
        <v>7497.3</v>
      </c>
    </row>
    <row r="29" spans="1:3" ht="54.75" customHeight="1" hidden="1">
      <c r="A29" s="16" t="s">
        <v>95</v>
      </c>
      <c r="B29" s="1" t="s">
        <v>96</v>
      </c>
      <c r="C29" s="30"/>
    </row>
    <row r="30" spans="1:3" ht="16.5" customHeight="1">
      <c r="A30" s="16" t="s">
        <v>9</v>
      </c>
      <c r="B30" s="13" t="s">
        <v>1</v>
      </c>
      <c r="C30" s="28">
        <f>C38+C31+C41+C44</f>
        <v>499764.10000000003</v>
      </c>
    </row>
    <row r="31" spans="1:3" ht="25.5" customHeight="1">
      <c r="A31" s="16" t="s">
        <v>62</v>
      </c>
      <c r="B31" s="1" t="s">
        <v>34</v>
      </c>
      <c r="C31" s="29">
        <f>C32+C35</f>
        <v>481177.80000000005</v>
      </c>
    </row>
    <row r="32" spans="1:3" ht="27.75" customHeight="1">
      <c r="A32" s="16" t="s">
        <v>85</v>
      </c>
      <c r="B32" s="1" t="s">
        <v>35</v>
      </c>
      <c r="C32" s="29">
        <f>C33+C34</f>
        <v>329486.9</v>
      </c>
    </row>
    <row r="33" spans="1:3" ht="26.25" customHeight="1">
      <c r="A33" s="16" t="s">
        <v>53</v>
      </c>
      <c r="B33" s="1" t="s">
        <v>35</v>
      </c>
      <c r="C33" s="29">
        <f>300823.9+28663</f>
        <v>329486.9</v>
      </c>
    </row>
    <row r="34" spans="1:3" ht="39.75" customHeight="1" hidden="1">
      <c r="A34" s="16" t="s">
        <v>54</v>
      </c>
      <c r="B34" s="1" t="s">
        <v>55</v>
      </c>
      <c r="C34" s="29"/>
    </row>
    <row r="35" spans="1:3" ht="28.5" customHeight="1">
      <c r="A35" s="16" t="s">
        <v>86</v>
      </c>
      <c r="B35" s="1" t="s">
        <v>36</v>
      </c>
      <c r="C35" s="29">
        <f>C36+C37</f>
        <v>151690.9</v>
      </c>
    </row>
    <row r="36" spans="1:3" ht="53.25" customHeight="1">
      <c r="A36" s="16" t="s">
        <v>63</v>
      </c>
      <c r="B36" s="1" t="s">
        <v>138</v>
      </c>
      <c r="C36" s="29">
        <f>148512.9+3178</f>
        <v>151690.9</v>
      </c>
    </row>
    <row r="37" spans="1:3" ht="52.5" customHeight="1" hidden="1">
      <c r="A37" s="16" t="s">
        <v>64</v>
      </c>
      <c r="B37" s="1" t="s">
        <v>56</v>
      </c>
      <c r="C37" s="29"/>
    </row>
    <row r="38" spans="1:3" ht="12.75" hidden="1">
      <c r="A38" s="16" t="s">
        <v>87</v>
      </c>
      <c r="B38" s="1" t="s">
        <v>2</v>
      </c>
      <c r="C38" s="29">
        <f>C39+C40</f>
        <v>0</v>
      </c>
    </row>
    <row r="39" spans="1:3" ht="12.75" hidden="1">
      <c r="A39" s="16" t="s">
        <v>65</v>
      </c>
      <c r="B39" s="1" t="s">
        <v>2</v>
      </c>
      <c r="C39" s="29"/>
    </row>
    <row r="40" spans="1:3" ht="25.5" hidden="1">
      <c r="A40" s="16" t="s">
        <v>66</v>
      </c>
      <c r="B40" s="1" t="s">
        <v>57</v>
      </c>
      <c r="C40" s="29"/>
    </row>
    <row r="41" spans="1:3" ht="12.75">
      <c r="A41" s="16" t="s">
        <v>88</v>
      </c>
      <c r="B41" s="1" t="s">
        <v>58</v>
      </c>
      <c r="C41" s="29">
        <f>C42+C43</f>
        <v>705.1</v>
      </c>
    </row>
    <row r="42" spans="1:3" ht="12.75">
      <c r="A42" s="16" t="s">
        <v>67</v>
      </c>
      <c r="B42" s="1" t="s">
        <v>58</v>
      </c>
      <c r="C42" s="29">
        <v>705.1</v>
      </c>
    </row>
    <row r="43" spans="1:3" ht="25.5" hidden="1">
      <c r="A43" s="16" t="s">
        <v>68</v>
      </c>
      <c r="B43" s="1" t="s">
        <v>59</v>
      </c>
      <c r="C43" s="29"/>
    </row>
    <row r="44" spans="1:3" ht="27" customHeight="1">
      <c r="A44" s="16" t="s">
        <v>93</v>
      </c>
      <c r="B44" s="1" t="s">
        <v>91</v>
      </c>
      <c r="C44" s="29">
        <f>C45</f>
        <v>17881.2</v>
      </c>
    </row>
    <row r="45" spans="1:3" ht="25.5" customHeight="1">
      <c r="A45" s="16" t="s">
        <v>94</v>
      </c>
      <c r="B45" s="1" t="s">
        <v>92</v>
      </c>
      <c r="C45" s="29">
        <v>17881.2</v>
      </c>
    </row>
    <row r="46" spans="1:3" ht="12.75">
      <c r="A46" s="16" t="s">
        <v>11</v>
      </c>
      <c r="B46" s="13" t="s">
        <v>3</v>
      </c>
      <c r="C46" s="28">
        <f>+C47+C48+C51</f>
        <v>172620.1</v>
      </c>
    </row>
    <row r="47" spans="1:3" ht="39" customHeight="1">
      <c r="A47" s="16" t="s">
        <v>23</v>
      </c>
      <c r="B47" s="1" t="s">
        <v>29</v>
      </c>
      <c r="C47" s="29">
        <v>29026</v>
      </c>
    </row>
    <row r="48" spans="1:3" ht="12.75">
      <c r="A48" s="16" t="s">
        <v>10</v>
      </c>
      <c r="B48" s="1" t="s">
        <v>4</v>
      </c>
      <c r="C48" s="29">
        <f>C49+C50</f>
        <v>102310</v>
      </c>
    </row>
    <row r="49" spans="1:3" ht="26.25" customHeight="1">
      <c r="A49" s="16" t="s">
        <v>21</v>
      </c>
      <c r="B49" s="1" t="s">
        <v>14</v>
      </c>
      <c r="C49" s="29">
        <f>88934+13376</f>
        <v>102310</v>
      </c>
    </row>
    <row r="50" spans="1:3" ht="25.5" hidden="1">
      <c r="A50" s="16" t="s">
        <v>22</v>
      </c>
      <c r="B50" s="1" t="s">
        <v>15</v>
      </c>
      <c r="C50" s="29"/>
    </row>
    <row r="51" spans="1:3" ht="12.75">
      <c r="A51" s="16" t="s">
        <v>60</v>
      </c>
      <c r="B51" s="2" t="s">
        <v>182</v>
      </c>
      <c r="C51" s="28">
        <f>C52+C53</f>
        <v>41284.1</v>
      </c>
    </row>
    <row r="52" spans="1:3" ht="27.75" customHeight="1">
      <c r="A52" s="16" t="s">
        <v>108</v>
      </c>
      <c r="B52" s="1" t="s">
        <v>107</v>
      </c>
      <c r="C52" s="29">
        <v>28256.5</v>
      </c>
    </row>
    <row r="53" spans="1:3" ht="27.75" customHeight="1">
      <c r="A53" s="16" t="s">
        <v>109</v>
      </c>
      <c r="B53" s="1" t="s">
        <v>110</v>
      </c>
      <c r="C53" s="29">
        <v>13027.6</v>
      </c>
    </row>
    <row r="54" spans="1:3" ht="27" customHeight="1">
      <c r="A54" s="16" t="s">
        <v>45</v>
      </c>
      <c r="B54" s="2" t="s">
        <v>46</v>
      </c>
      <c r="C54" s="28">
        <f>C55+C56</f>
        <v>2040</v>
      </c>
    </row>
    <row r="55" spans="1:3" ht="14.25" customHeight="1" hidden="1">
      <c r="A55" s="16" t="s">
        <v>127</v>
      </c>
      <c r="B55" s="1" t="s">
        <v>128</v>
      </c>
      <c r="C55" s="29"/>
    </row>
    <row r="56" spans="1:3" ht="12.75">
      <c r="A56" s="16" t="s">
        <v>43</v>
      </c>
      <c r="B56" s="1" t="s">
        <v>44</v>
      </c>
      <c r="C56" s="29">
        <v>2040</v>
      </c>
    </row>
    <row r="57" spans="1:3" ht="12.75">
      <c r="A57" s="16" t="s">
        <v>12</v>
      </c>
      <c r="B57" s="13" t="s">
        <v>27</v>
      </c>
      <c r="C57" s="28">
        <f>+C58+C59+C60+C61</f>
        <v>13198.2</v>
      </c>
    </row>
    <row r="58" spans="1:3" ht="37.5" customHeight="1">
      <c r="A58" s="16" t="s">
        <v>31</v>
      </c>
      <c r="B58" s="1" t="s">
        <v>111</v>
      </c>
      <c r="C58" s="29">
        <v>11526</v>
      </c>
    </row>
    <row r="59" spans="1:3" ht="52.5" customHeight="1">
      <c r="A59" s="16" t="s">
        <v>51</v>
      </c>
      <c r="B59" s="1" t="s">
        <v>112</v>
      </c>
      <c r="C59" s="29">
        <v>1493</v>
      </c>
    </row>
    <row r="60" spans="1:3" ht="27.75" customHeight="1">
      <c r="A60" s="16" t="s">
        <v>123</v>
      </c>
      <c r="B60" s="1" t="s">
        <v>37</v>
      </c>
      <c r="C60" s="29">
        <v>157.5</v>
      </c>
    </row>
    <row r="61" spans="1:3" ht="67.5" customHeight="1">
      <c r="A61" s="16" t="s">
        <v>265</v>
      </c>
      <c r="B61" s="1" t="s">
        <v>266</v>
      </c>
      <c r="C61" s="29">
        <v>21.7</v>
      </c>
    </row>
    <row r="62" spans="1:3" ht="42.75" customHeight="1">
      <c r="A62" s="16" t="s">
        <v>99</v>
      </c>
      <c r="B62" s="2" t="s">
        <v>5</v>
      </c>
      <c r="C62" s="28">
        <f>+C63+C64+C65+C66+C67+C68+C69</f>
        <v>15325.500000000002</v>
      </c>
    </row>
    <row r="63" spans="1:3" ht="38.25" customHeight="1" hidden="1">
      <c r="A63" s="16" t="s">
        <v>116</v>
      </c>
      <c r="B63" s="1" t="s">
        <v>114</v>
      </c>
      <c r="C63" s="29"/>
    </row>
    <row r="64" spans="1:3" ht="66" customHeight="1">
      <c r="A64" s="16" t="s">
        <v>75</v>
      </c>
      <c r="B64" s="5" t="s">
        <v>76</v>
      </c>
      <c r="C64" s="29">
        <v>5824.8</v>
      </c>
    </row>
    <row r="65" spans="1:3" ht="51" customHeight="1">
      <c r="A65" s="16" t="s">
        <v>69</v>
      </c>
      <c r="B65" s="1" t="s">
        <v>113</v>
      </c>
      <c r="C65" s="29">
        <v>4308.1</v>
      </c>
    </row>
    <row r="66" spans="1:3" ht="27" customHeight="1">
      <c r="A66" s="16" t="s">
        <v>157</v>
      </c>
      <c r="B66" s="1" t="s">
        <v>158</v>
      </c>
      <c r="C66" s="29">
        <v>3356.6</v>
      </c>
    </row>
    <row r="67" spans="1:3" ht="39" customHeight="1">
      <c r="A67" s="17" t="s">
        <v>267</v>
      </c>
      <c r="B67" s="1" t="s">
        <v>133</v>
      </c>
      <c r="C67" s="29">
        <v>320</v>
      </c>
    </row>
    <row r="68" spans="1:3" ht="66.75" customHeight="1">
      <c r="A68" s="16" t="s">
        <v>188</v>
      </c>
      <c r="B68" s="1" t="s">
        <v>101</v>
      </c>
      <c r="C68" s="29">
        <v>223.2</v>
      </c>
    </row>
    <row r="69" spans="1:3" ht="78.75" customHeight="1">
      <c r="A69" s="17" t="s">
        <v>268</v>
      </c>
      <c r="B69" s="1" t="s">
        <v>269</v>
      </c>
      <c r="C69" s="29">
        <v>1292.8</v>
      </c>
    </row>
    <row r="70" spans="1:3" ht="28.5" customHeight="1">
      <c r="A70" s="16" t="s">
        <v>98</v>
      </c>
      <c r="B70" s="2" t="s">
        <v>7</v>
      </c>
      <c r="C70" s="28">
        <f>C71+C72+C73+C74+C75</f>
        <v>270.4</v>
      </c>
    </row>
    <row r="71" spans="1:3" ht="25.5" customHeight="1">
      <c r="A71" s="16" t="s">
        <v>77</v>
      </c>
      <c r="B71" s="1" t="s">
        <v>81</v>
      </c>
      <c r="C71" s="29">
        <v>38.5</v>
      </c>
    </row>
    <row r="72" spans="1:3" ht="24.75" customHeight="1" hidden="1">
      <c r="A72" s="16" t="s">
        <v>78</v>
      </c>
      <c r="B72" s="1" t="s">
        <v>82</v>
      </c>
      <c r="C72" s="29"/>
    </row>
    <row r="73" spans="1:3" ht="17.25" customHeight="1">
      <c r="A73" s="16" t="s">
        <v>79</v>
      </c>
      <c r="B73" s="1" t="s">
        <v>83</v>
      </c>
      <c r="C73" s="29">
        <v>231.9</v>
      </c>
    </row>
    <row r="74" spans="1:3" ht="24" customHeight="1" hidden="1">
      <c r="A74" s="16" t="s">
        <v>134</v>
      </c>
      <c r="B74" s="1" t="s">
        <v>135</v>
      </c>
      <c r="C74" s="29"/>
    </row>
    <row r="75" spans="1:3" ht="26.25" customHeight="1" hidden="1">
      <c r="A75" s="16" t="s">
        <v>80</v>
      </c>
      <c r="B75" s="1" t="s">
        <v>84</v>
      </c>
      <c r="C75" s="29"/>
    </row>
    <row r="76" spans="1:3" ht="26.25" customHeight="1">
      <c r="A76" s="16" t="s">
        <v>119</v>
      </c>
      <c r="B76" s="2" t="s">
        <v>120</v>
      </c>
      <c r="C76" s="28">
        <f>C77+C78</f>
        <v>120.4</v>
      </c>
    </row>
    <row r="77" spans="1:3" ht="26.25" customHeight="1">
      <c r="A77" s="16" t="s">
        <v>161</v>
      </c>
      <c r="B77" s="1" t="s">
        <v>160</v>
      </c>
      <c r="C77" s="29">
        <v>113.4</v>
      </c>
    </row>
    <row r="78" spans="1:3" ht="18" customHeight="1">
      <c r="A78" s="16" t="s">
        <v>121</v>
      </c>
      <c r="B78" s="1" t="s">
        <v>122</v>
      </c>
      <c r="C78" s="29">
        <v>7</v>
      </c>
    </row>
    <row r="79" spans="1:3" ht="12.75">
      <c r="A79" s="16" t="s">
        <v>40</v>
      </c>
      <c r="B79" s="2" t="s">
        <v>48</v>
      </c>
      <c r="C79" s="28">
        <f>C80+C81+C82</f>
        <v>5310</v>
      </c>
    </row>
    <row r="80" spans="1:3" ht="81" customHeight="1">
      <c r="A80" s="16" t="s">
        <v>137</v>
      </c>
      <c r="B80" s="1" t="s">
        <v>136</v>
      </c>
      <c r="C80" s="29">
        <v>2846.7</v>
      </c>
    </row>
    <row r="81" spans="1:3" ht="39.75" customHeight="1">
      <c r="A81" s="16" t="s">
        <v>70</v>
      </c>
      <c r="B81" s="1" t="s">
        <v>41</v>
      </c>
      <c r="C81" s="29">
        <v>2333.3</v>
      </c>
    </row>
    <row r="82" spans="1:3" ht="38.25">
      <c r="A82" s="16" t="s">
        <v>124</v>
      </c>
      <c r="B82" s="1" t="s">
        <v>89</v>
      </c>
      <c r="C82" s="29">
        <v>130</v>
      </c>
    </row>
    <row r="83" spans="1:3" ht="12.75">
      <c r="A83" s="16" t="s">
        <v>254</v>
      </c>
      <c r="B83" s="2" t="s">
        <v>39</v>
      </c>
      <c r="C83" s="34">
        <f>C84+C87+C90+C93+C95+C97+C99+C101+C104+C106+C109+C112+C115+C119+C121+C124+C126+C128+C130+C136+C138</f>
        <v>6304.799999999999</v>
      </c>
    </row>
    <row r="84" spans="1:3" ht="63.75">
      <c r="A84" s="16" t="s">
        <v>253</v>
      </c>
      <c r="B84" s="5" t="s">
        <v>197</v>
      </c>
      <c r="C84" s="31">
        <f>C85+C86</f>
        <v>48.489999999999995</v>
      </c>
    </row>
    <row r="85" spans="1:3" ht="63.75" customHeight="1" hidden="1">
      <c r="A85" s="16" t="s">
        <v>196</v>
      </c>
      <c r="B85" s="5" t="s">
        <v>197</v>
      </c>
      <c r="C85" s="31">
        <v>15.09</v>
      </c>
    </row>
    <row r="86" spans="1:3" ht="63.75" customHeight="1" hidden="1">
      <c r="A86" s="16" t="s">
        <v>202</v>
      </c>
      <c r="B86" s="5" t="s">
        <v>197</v>
      </c>
      <c r="C86" s="31">
        <v>33.4</v>
      </c>
    </row>
    <row r="87" spans="1:3" ht="76.5">
      <c r="A87" s="16" t="s">
        <v>252</v>
      </c>
      <c r="B87" s="5" t="s">
        <v>199</v>
      </c>
      <c r="C87" s="31">
        <f>C88+C89</f>
        <v>305.19</v>
      </c>
    </row>
    <row r="88" spans="1:3" ht="76.5" hidden="1">
      <c r="A88" s="16" t="s">
        <v>198</v>
      </c>
      <c r="B88" s="5" t="s">
        <v>199</v>
      </c>
      <c r="C88" s="31">
        <v>127.09</v>
      </c>
    </row>
    <row r="89" spans="1:3" ht="76.5" hidden="1">
      <c r="A89" s="16" t="s">
        <v>204</v>
      </c>
      <c r="B89" s="5" t="s">
        <v>199</v>
      </c>
      <c r="C89" s="31">
        <v>178.1</v>
      </c>
    </row>
    <row r="90" spans="1:3" ht="63.75">
      <c r="A90" s="16" t="s">
        <v>251</v>
      </c>
      <c r="B90" s="5" t="s">
        <v>201</v>
      </c>
      <c r="C90" s="31">
        <f>C91+C92</f>
        <v>50.25</v>
      </c>
    </row>
    <row r="91" spans="1:3" ht="63.75" hidden="1">
      <c r="A91" s="16" t="s">
        <v>200</v>
      </c>
      <c r="B91" s="5" t="s">
        <v>201</v>
      </c>
      <c r="C91" s="31">
        <v>9.95</v>
      </c>
    </row>
    <row r="92" spans="1:3" ht="63.75" hidden="1">
      <c r="A92" s="16" t="s">
        <v>203</v>
      </c>
      <c r="B92" s="5" t="s">
        <v>201</v>
      </c>
      <c r="C92" s="31">
        <v>40.3</v>
      </c>
    </row>
    <row r="93" spans="1:3" ht="63.75" hidden="1">
      <c r="A93" s="16" t="s">
        <v>250</v>
      </c>
      <c r="B93" s="5" t="s">
        <v>207</v>
      </c>
      <c r="C93" s="31">
        <f>C94</f>
        <v>0</v>
      </c>
    </row>
    <row r="94" spans="1:3" ht="63.75" hidden="1">
      <c r="A94" s="16" t="s">
        <v>205</v>
      </c>
      <c r="B94" s="5" t="s">
        <v>207</v>
      </c>
      <c r="C94" s="31"/>
    </row>
    <row r="95" spans="1:3" ht="63.75" hidden="1">
      <c r="A95" s="16" t="s">
        <v>249</v>
      </c>
      <c r="B95" s="5" t="s">
        <v>208</v>
      </c>
      <c r="C95" s="31">
        <f>C96</f>
        <v>0</v>
      </c>
    </row>
    <row r="96" spans="1:3" ht="63.75" hidden="1">
      <c r="A96" s="16" t="s">
        <v>206</v>
      </c>
      <c r="B96" s="5" t="s">
        <v>208</v>
      </c>
      <c r="C96" s="31"/>
    </row>
    <row r="97" spans="1:3" ht="63.75">
      <c r="A97" s="16" t="s">
        <v>221</v>
      </c>
      <c r="B97" s="5" t="s">
        <v>220</v>
      </c>
      <c r="C97" s="31">
        <f>C98</f>
        <v>120.95</v>
      </c>
    </row>
    <row r="98" spans="1:3" ht="52.5" customHeight="1" hidden="1">
      <c r="A98" s="16" t="s">
        <v>195</v>
      </c>
      <c r="B98" s="5" t="s">
        <v>220</v>
      </c>
      <c r="C98" s="31">
        <v>120.95</v>
      </c>
    </row>
    <row r="99" spans="1:3" ht="69" customHeight="1" hidden="1">
      <c r="A99" s="16" t="s">
        <v>278</v>
      </c>
      <c r="B99" s="5" t="s">
        <v>280</v>
      </c>
      <c r="C99" s="31">
        <f>C100</f>
        <v>0</v>
      </c>
    </row>
    <row r="100" spans="1:3" ht="66" customHeight="1" hidden="1">
      <c r="A100" s="16" t="s">
        <v>279</v>
      </c>
      <c r="B100" s="5" t="s">
        <v>280</v>
      </c>
      <c r="C100" s="31"/>
    </row>
    <row r="101" spans="1:3" ht="79.5" customHeight="1">
      <c r="A101" s="16" t="s">
        <v>248</v>
      </c>
      <c r="B101" s="5" t="s">
        <v>222</v>
      </c>
      <c r="C101" s="31">
        <f>C102+C103</f>
        <v>90.8</v>
      </c>
    </row>
    <row r="102" spans="1:3" ht="78.75" customHeight="1" hidden="1">
      <c r="A102" s="16" t="s">
        <v>209</v>
      </c>
      <c r="B102" s="5" t="s">
        <v>222</v>
      </c>
      <c r="C102" s="31"/>
    </row>
    <row r="103" spans="1:3" ht="78.75" customHeight="1" hidden="1">
      <c r="A103" s="16" t="s">
        <v>215</v>
      </c>
      <c r="B103" s="5" t="s">
        <v>222</v>
      </c>
      <c r="C103" s="31">
        <v>90.8</v>
      </c>
    </row>
    <row r="104" spans="1:3" ht="92.25" customHeight="1">
      <c r="A104" s="16" t="s">
        <v>247</v>
      </c>
      <c r="B104" s="5" t="s">
        <v>217</v>
      </c>
      <c r="C104" s="31">
        <f>C105</f>
        <v>150.3</v>
      </c>
    </row>
    <row r="105" spans="1:3" ht="93" customHeight="1" hidden="1">
      <c r="A105" s="16" t="s">
        <v>216</v>
      </c>
      <c r="B105" s="5" t="s">
        <v>217</v>
      </c>
      <c r="C105" s="31">
        <v>150.3</v>
      </c>
    </row>
    <row r="106" spans="1:3" ht="66.75" customHeight="1">
      <c r="A106" s="16" t="s">
        <v>246</v>
      </c>
      <c r="B106" s="5" t="s">
        <v>211</v>
      </c>
      <c r="C106" s="31">
        <f>C107+C108</f>
        <v>30.4</v>
      </c>
    </row>
    <row r="107" spans="1:3" ht="67.5" customHeight="1" hidden="1">
      <c r="A107" s="16" t="s">
        <v>210</v>
      </c>
      <c r="B107" s="5" t="s">
        <v>211</v>
      </c>
      <c r="C107" s="31"/>
    </row>
    <row r="108" spans="1:3" ht="67.5" customHeight="1" hidden="1">
      <c r="A108" s="16" t="s">
        <v>218</v>
      </c>
      <c r="B108" s="5" t="s">
        <v>211</v>
      </c>
      <c r="C108" s="31">
        <v>30.4</v>
      </c>
    </row>
    <row r="109" spans="1:3" ht="67.5" customHeight="1">
      <c r="A109" s="16" t="s">
        <v>245</v>
      </c>
      <c r="B109" s="5" t="s">
        <v>162</v>
      </c>
      <c r="C109" s="31">
        <f>C110+C111</f>
        <v>1305.58</v>
      </c>
    </row>
    <row r="110" spans="1:3" ht="66" customHeight="1" hidden="1">
      <c r="A110" s="16" t="s">
        <v>212</v>
      </c>
      <c r="B110" s="5" t="s">
        <v>162</v>
      </c>
      <c r="C110" s="31">
        <v>19.58</v>
      </c>
    </row>
    <row r="111" spans="1:3" ht="66" customHeight="1" hidden="1">
      <c r="A111" s="16" t="s">
        <v>219</v>
      </c>
      <c r="B111" s="1" t="s">
        <v>183</v>
      </c>
      <c r="C111" s="31">
        <v>1286</v>
      </c>
    </row>
    <row r="112" spans="1:3" ht="66" customHeight="1">
      <c r="A112" s="16" t="s">
        <v>244</v>
      </c>
      <c r="B112" s="1" t="s">
        <v>163</v>
      </c>
      <c r="C112" s="31">
        <f>C113+C114</f>
        <v>3336.39</v>
      </c>
    </row>
    <row r="113" spans="1:3" ht="63.75" hidden="1">
      <c r="A113" s="16" t="s">
        <v>213</v>
      </c>
      <c r="B113" s="1" t="s">
        <v>163</v>
      </c>
      <c r="C113" s="31">
        <v>27.69</v>
      </c>
    </row>
    <row r="114" spans="1:3" ht="63.75" hidden="1">
      <c r="A114" s="16" t="s">
        <v>214</v>
      </c>
      <c r="B114" s="1" t="s">
        <v>163</v>
      </c>
      <c r="C114" s="31">
        <v>3308.7</v>
      </c>
    </row>
    <row r="115" spans="1:3" ht="51">
      <c r="A115" s="16" t="s">
        <v>243</v>
      </c>
      <c r="B115" s="8" t="s">
        <v>225</v>
      </c>
      <c r="C115" s="32">
        <f>C116+C117+C118</f>
        <v>54.78</v>
      </c>
    </row>
    <row r="116" spans="1:3" ht="51" hidden="1">
      <c r="A116" s="16" t="s">
        <v>226</v>
      </c>
      <c r="B116" s="8" t="s">
        <v>225</v>
      </c>
      <c r="C116" s="32">
        <v>5.25</v>
      </c>
    </row>
    <row r="117" spans="1:3" ht="51" hidden="1">
      <c r="A117" s="16" t="s">
        <v>227</v>
      </c>
      <c r="B117" s="8" t="s">
        <v>225</v>
      </c>
      <c r="C117" s="32">
        <v>49.53</v>
      </c>
    </row>
    <row r="118" spans="1:3" ht="51" hidden="1">
      <c r="A118" s="16" t="s">
        <v>334</v>
      </c>
      <c r="B118" s="8" t="s">
        <v>225</v>
      </c>
      <c r="C118" s="32"/>
    </row>
    <row r="119" spans="1:3" ht="38.25">
      <c r="A119" s="16" t="s">
        <v>242</v>
      </c>
      <c r="B119" s="8" t="s">
        <v>229</v>
      </c>
      <c r="C119" s="32">
        <f>C120</f>
        <v>33.12</v>
      </c>
    </row>
    <row r="120" spans="1:3" ht="38.25" hidden="1">
      <c r="A120" s="16" t="s">
        <v>228</v>
      </c>
      <c r="B120" s="8" t="s">
        <v>229</v>
      </c>
      <c r="C120" s="32">
        <v>33.12</v>
      </c>
    </row>
    <row r="121" spans="1:3" ht="51">
      <c r="A121" s="16" t="s">
        <v>275</v>
      </c>
      <c r="B121" s="8" t="s">
        <v>274</v>
      </c>
      <c r="C121" s="32">
        <f>C122+C123</f>
        <v>139</v>
      </c>
    </row>
    <row r="122" spans="1:3" ht="51" hidden="1">
      <c r="A122" s="16" t="s">
        <v>273</v>
      </c>
      <c r="B122" s="8" t="s">
        <v>274</v>
      </c>
      <c r="C122" s="32">
        <v>115.63</v>
      </c>
    </row>
    <row r="123" spans="1:3" ht="51" hidden="1">
      <c r="A123" s="16" t="s">
        <v>333</v>
      </c>
      <c r="B123" s="8" t="s">
        <v>274</v>
      </c>
      <c r="C123" s="32">
        <v>23.37</v>
      </c>
    </row>
    <row r="124" spans="1:3" ht="51" hidden="1">
      <c r="A124" s="16" t="s">
        <v>328</v>
      </c>
      <c r="B124" s="8" t="s">
        <v>330</v>
      </c>
      <c r="C124" s="32">
        <f>C125</f>
        <v>0</v>
      </c>
    </row>
    <row r="125" spans="1:3" ht="51" hidden="1">
      <c r="A125" s="16" t="s">
        <v>329</v>
      </c>
      <c r="B125" s="8" t="s">
        <v>330</v>
      </c>
      <c r="C125" s="32"/>
    </row>
    <row r="126" spans="1:3" ht="38.25">
      <c r="A126" s="16" t="s">
        <v>331</v>
      </c>
      <c r="B126" s="8" t="s">
        <v>332</v>
      </c>
      <c r="C126" s="32">
        <f>C127</f>
        <v>58.4</v>
      </c>
    </row>
    <row r="127" spans="1:3" ht="38.25" hidden="1">
      <c r="A127" s="16" t="s">
        <v>335</v>
      </c>
      <c r="B127" s="8" t="s">
        <v>332</v>
      </c>
      <c r="C127" s="32">
        <v>58.4</v>
      </c>
    </row>
    <row r="128" spans="1:3" ht="51">
      <c r="A128" s="16" t="s">
        <v>272</v>
      </c>
      <c r="B128" s="8" t="s">
        <v>271</v>
      </c>
      <c r="C128" s="32">
        <f>C129</f>
        <v>403.542</v>
      </c>
    </row>
    <row r="129" spans="1:3" ht="51" hidden="1">
      <c r="A129" s="16" t="s">
        <v>270</v>
      </c>
      <c r="B129" s="8" t="s">
        <v>271</v>
      </c>
      <c r="C129" s="32">
        <v>403.542</v>
      </c>
    </row>
    <row r="130" spans="1:3" ht="54" customHeight="1">
      <c r="A130" s="16" t="s">
        <v>189</v>
      </c>
      <c r="B130" s="8" t="s">
        <v>276</v>
      </c>
      <c r="C130" s="31">
        <f>C131+C132+C133+C134+C135</f>
        <v>60.708</v>
      </c>
    </row>
    <row r="131" spans="1:3" ht="54.75" customHeight="1" hidden="1">
      <c r="A131" s="16" t="s">
        <v>190</v>
      </c>
      <c r="B131" s="8" t="s">
        <v>276</v>
      </c>
      <c r="C131" s="32">
        <v>28.708</v>
      </c>
    </row>
    <row r="132" spans="1:3" ht="54" customHeight="1" hidden="1">
      <c r="A132" s="16" t="s">
        <v>191</v>
      </c>
      <c r="B132" s="8" t="s">
        <v>276</v>
      </c>
      <c r="C132" s="32"/>
    </row>
    <row r="133" spans="1:3" ht="53.25" customHeight="1" hidden="1">
      <c r="A133" s="16" t="s">
        <v>192</v>
      </c>
      <c r="B133" s="8" t="s">
        <v>276</v>
      </c>
      <c r="C133" s="32"/>
    </row>
    <row r="134" spans="1:3" ht="51" customHeight="1" hidden="1">
      <c r="A134" s="16" t="s">
        <v>277</v>
      </c>
      <c r="B134" s="8" t="s">
        <v>276</v>
      </c>
      <c r="C134" s="32">
        <v>12</v>
      </c>
    </row>
    <row r="135" spans="1:3" ht="54" customHeight="1" hidden="1">
      <c r="A135" s="16" t="s">
        <v>193</v>
      </c>
      <c r="B135" s="8" t="s">
        <v>276</v>
      </c>
      <c r="C135" s="32">
        <v>20</v>
      </c>
    </row>
    <row r="136" spans="1:3" ht="66.75" customHeight="1">
      <c r="A136" s="16" t="s">
        <v>224</v>
      </c>
      <c r="B136" s="8" t="s">
        <v>223</v>
      </c>
      <c r="C136" s="32">
        <f>C137</f>
        <v>50</v>
      </c>
    </row>
    <row r="137" spans="1:3" ht="69" customHeight="1" hidden="1">
      <c r="A137" s="16" t="s">
        <v>194</v>
      </c>
      <c r="B137" s="8" t="s">
        <v>223</v>
      </c>
      <c r="C137" s="32">
        <v>50</v>
      </c>
    </row>
    <row r="138" spans="1:3" ht="82.5" customHeight="1">
      <c r="A138" s="16" t="s">
        <v>241</v>
      </c>
      <c r="B138" s="8" t="s">
        <v>164</v>
      </c>
      <c r="C138" s="32">
        <f>C139</f>
        <v>66.9</v>
      </c>
    </row>
    <row r="139" spans="1:3" ht="76.5" hidden="1">
      <c r="A139" s="16" t="s">
        <v>353</v>
      </c>
      <c r="B139" s="8" t="s">
        <v>164</v>
      </c>
      <c r="C139" s="32">
        <v>66.9</v>
      </c>
    </row>
    <row r="140" spans="1:3" ht="15.75" customHeight="1" hidden="1">
      <c r="A140" s="16" t="s">
        <v>49</v>
      </c>
      <c r="B140" s="9" t="s">
        <v>25</v>
      </c>
      <c r="C140" s="33">
        <f>C142</f>
        <v>0</v>
      </c>
    </row>
    <row r="141" spans="1:3" ht="14.25" customHeight="1" hidden="1">
      <c r="A141" s="16" t="s">
        <v>42</v>
      </c>
      <c r="B141" s="8" t="s">
        <v>24</v>
      </c>
      <c r="C141" s="33"/>
    </row>
    <row r="142" spans="1:3" ht="15.75" customHeight="1" hidden="1">
      <c r="A142" s="16" t="s">
        <v>71</v>
      </c>
      <c r="B142" s="8" t="s">
        <v>24</v>
      </c>
      <c r="C142" s="33"/>
    </row>
    <row r="143" spans="1:3" ht="12.75">
      <c r="A143" s="16" t="s">
        <v>32</v>
      </c>
      <c r="B143" s="18" t="s">
        <v>33</v>
      </c>
      <c r="C143" s="36">
        <f>C144+C225+C233</f>
        <v>2177660.6259000003</v>
      </c>
    </row>
    <row r="144" spans="1:3" ht="25.5">
      <c r="A144" s="16" t="s">
        <v>28</v>
      </c>
      <c r="B144" s="9" t="s">
        <v>30</v>
      </c>
      <c r="C144" s="36">
        <f>C145+C146+C187+C206</f>
        <v>2190379.6647500005</v>
      </c>
    </row>
    <row r="145" spans="1:3" ht="25.5">
      <c r="A145" s="16" t="s">
        <v>139</v>
      </c>
      <c r="B145" s="8" t="s">
        <v>0</v>
      </c>
      <c r="C145" s="32">
        <f>100+1200+200+3476.9046+50</f>
        <v>5026.9046</v>
      </c>
    </row>
    <row r="146" spans="1:3" ht="25.5">
      <c r="A146" s="16" t="s">
        <v>140</v>
      </c>
      <c r="B146" s="9" t="s">
        <v>100</v>
      </c>
      <c r="C146" s="36">
        <f>C147+C148+C150+C151+C152+C153+C154+C155+C156+C157+C158+C159+C160+C161+C162+C163+C164+C165+C166</f>
        <v>528618.8099000001</v>
      </c>
    </row>
    <row r="147" spans="1:3" ht="53.25" customHeight="1">
      <c r="A147" s="16" t="s">
        <v>381</v>
      </c>
      <c r="B147" s="7" t="s">
        <v>382</v>
      </c>
      <c r="C147" s="37">
        <v>18354.82</v>
      </c>
    </row>
    <row r="148" spans="1:3" ht="28.5" customHeight="1" hidden="1">
      <c r="A148" s="16" t="s">
        <v>327</v>
      </c>
      <c r="B148" s="7" t="s">
        <v>316</v>
      </c>
      <c r="C148" s="37"/>
    </row>
    <row r="149" spans="1:3" ht="38.25" hidden="1">
      <c r="A149" s="16" t="s">
        <v>155</v>
      </c>
      <c r="B149" s="7" t="s">
        <v>167</v>
      </c>
      <c r="C149" s="37"/>
    </row>
    <row r="150" spans="1:3" ht="51">
      <c r="A150" s="16" t="s">
        <v>347</v>
      </c>
      <c r="B150" s="7" t="s">
        <v>348</v>
      </c>
      <c r="C150" s="37">
        <f>3602+0.0202</f>
        <v>3602.0202</v>
      </c>
    </row>
    <row r="151" spans="1:3" ht="52.5" customHeight="1" hidden="1">
      <c r="A151" s="16" t="s">
        <v>366</v>
      </c>
      <c r="B151" s="7" t="s">
        <v>367</v>
      </c>
      <c r="C151" s="37"/>
    </row>
    <row r="152" spans="1:3" ht="51" hidden="1">
      <c r="A152" s="16" t="s">
        <v>165</v>
      </c>
      <c r="B152" s="7" t="s">
        <v>168</v>
      </c>
      <c r="C152" s="37"/>
    </row>
    <row r="153" spans="1:3" ht="27.75" customHeight="1">
      <c r="A153" s="21" t="s">
        <v>230</v>
      </c>
      <c r="B153" s="22" t="s">
        <v>231</v>
      </c>
      <c r="C153" s="37">
        <f>235807.7-0.02323-191919.19192</f>
        <v>43888.48485000001</v>
      </c>
    </row>
    <row r="154" spans="1:3" ht="106.5" customHeight="1" hidden="1">
      <c r="A154" s="21" t="s">
        <v>184</v>
      </c>
      <c r="B154" s="7" t="s">
        <v>185</v>
      </c>
      <c r="C154" s="37"/>
    </row>
    <row r="155" spans="1:3" ht="51" hidden="1">
      <c r="A155" s="21" t="s">
        <v>282</v>
      </c>
      <c r="B155" s="7" t="s">
        <v>283</v>
      </c>
      <c r="C155" s="37"/>
    </row>
    <row r="156" spans="1:3" ht="51">
      <c r="A156" s="21" t="s">
        <v>232</v>
      </c>
      <c r="B156" s="22" t="s">
        <v>311</v>
      </c>
      <c r="C156" s="37">
        <f>8.6-0.00101</f>
        <v>8.598989999999999</v>
      </c>
    </row>
    <row r="157" spans="1:3" ht="51">
      <c r="A157" s="21" t="s">
        <v>306</v>
      </c>
      <c r="B157" s="22" t="s">
        <v>284</v>
      </c>
      <c r="C157" s="37">
        <f>62965.3+0.04356-6459.18</f>
        <v>56506.16356</v>
      </c>
    </row>
    <row r="158" spans="1:3" ht="51">
      <c r="A158" s="21" t="s">
        <v>321</v>
      </c>
      <c r="B158" s="22" t="s">
        <v>322</v>
      </c>
      <c r="C158" s="37">
        <f>33465.4+0.0314+95919.1497</f>
        <v>129384.5811</v>
      </c>
    </row>
    <row r="159" spans="1:3" ht="25.5">
      <c r="A159" s="21" t="s">
        <v>172</v>
      </c>
      <c r="B159" s="7" t="s">
        <v>173</v>
      </c>
      <c r="C159" s="37">
        <f>6594.4-0.0457+76.01231</f>
        <v>6670.36661</v>
      </c>
    </row>
    <row r="160" spans="1:3" ht="40.5" customHeight="1">
      <c r="A160" s="21" t="s">
        <v>374</v>
      </c>
      <c r="B160" s="7" t="s">
        <v>365</v>
      </c>
      <c r="C160" s="37">
        <v>231.696</v>
      </c>
    </row>
    <row r="161" spans="1:3" ht="25.5">
      <c r="A161" s="21" t="s">
        <v>186</v>
      </c>
      <c r="B161" s="7" t="s">
        <v>187</v>
      </c>
      <c r="C161" s="37">
        <f>10.5+0.01318</f>
        <v>10.51318</v>
      </c>
    </row>
    <row r="162" spans="1:3" ht="25.5">
      <c r="A162" s="21" t="s">
        <v>141</v>
      </c>
      <c r="B162" s="8" t="s">
        <v>233</v>
      </c>
      <c r="C162" s="37">
        <f>44751.3-0.02707+1066.94716</f>
        <v>45818.22009000001</v>
      </c>
    </row>
    <row r="163" spans="1:3" ht="25.5">
      <c r="A163" s="21" t="s">
        <v>323</v>
      </c>
      <c r="B163" s="8" t="s">
        <v>324</v>
      </c>
      <c r="C163" s="37">
        <f>67618.4-0.01616</f>
        <v>67618.38384</v>
      </c>
    </row>
    <row r="164" spans="1:3" ht="26.25" customHeight="1">
      <c r="A164" s="21" t="s">
        <v>315</v>
      </c>
      <c r="B164" s="8" t="s">
        <v>316</v>
      </c>
      <c r="C164" s="37">
        <f>21786+2550.00432</f>
        <v>24336.00432</v>
      </c>
    </row>
    <row r="165" spans="1:3" ht="68.25" customHeight="1">
      <c r="A165" s="21" t="s">
        <v>239</v>
      </c>
      <c r="B165" s="8" t="s">
        <v>240</v>
      </c>
      <c r="C165" s="37">
        <f>19323.23232</f>
        <v>19323.23232</v>
      </c>
    </row>
    <row r="166" spans="1:3" ht="12.75">
      <c r="A166" s="21" t="s">
        <v>142</v>
      </c>
      <c r="B166" s="8" t="s">
        <v>52</v>
      </c>
      <c r="C166" s="32">
        <f>C167+C168+C169+C170+C171+C172+C173+C174+C175+C176+C177+C178+C179+C180+C181+C182+C183+C184+C185+C186</f>
        <v>112865.72484</v>
      </c>
    </row>
    <row r="167" spans="1:3" ht="53.25" customHeight="1" hidden="1">
      <c r="A167" s="21" t="s">
        <v>142</v>
      </c>
      <c r="B167" s="8" t="s">
        <v>102</v>
      </c>
      <c r="C167" s="37">
        <f>6952.8+447</f>
        <v>7399.8</v>
      </c>
    </row>
    <row r="168" spans="1:3" ht="41.25" customHeight="1" hidden="1">
      <c r="A168" s="21" t="s">
        <v>142</v>
      </c>
      <c r="B168" s="8" t="s">
        <v>307</v>
      </c>
      <c r="C168" s="37"/>
    </row>
    <row r="169" spans="1:3" ht="76.5" hidden="1">
      <c r="A169" s="21" t="s">
        <v>142</v>
      </c>
      <c r="B169" s="7" t="s">
        <v>159</v>
      </c>
      <c r="C169" s="37">
        <f>3500-250</f>
        <v>3250</v>
      </c>
    </row>
    <row r="170" spans="1:3" ht="38.25" hidden="1">
      <c r="A170" s="21" t="s">
        <v>142</v>
      </c>
      <c r="B170" s="7" t="s">
        <v>174</v>
      </c>
      <c r="C170" s="37">
        <v>1000</v>
      </c>
    </row>
    <row r="171" spans="1:3" ht="76.5" hidden="1">
      <c r="A171" s="21" t="s">
        <v>142</v>
      </c>
      <c r="B171" s="7" t="s">
        <v>175</v>
      </c>
      <c r="C171" s="37"/>
    </row>
    <row r="172" spans="1:3" ht="63.75" hidden="1">
      <c r="A172" s="21" t="s">
        <v>142</v>
      </c>
      <c r="B172" s="7" t="s">
        <v>176</v>
      </c>
      <c r="C172" s="37">
        <v>135.0917</v>
      </c>
    </row>
    <row r="173" spans="1:3" ht="38.25" hidden="1">
      <c r="A173" s="21" t="s">
        <v>142</v>
      </c>
      <c r="B173" s="7" t="s">
        <v>177</v>
      </c>
      <c r="C173" s="37">
        <f>9.5-9.5</f>
        <v>0</v>
      </c>
    </row>
    <row r="174" spans="1:3" ht="54" customHeight="1" hidden="1">
      <c r="A174" s="21" t="s">
        <v>142</v>
      </c>
      <c r="B174" s="7" t="s">
        <v>383</v>
      </c>
      <c r="C174" s="37">
        <v>780.24759</v>
      </c>
    </row>
    <row r="175" spans="1:3" ht="51" hidden="1">
      <c r="A175" s="21" t="s">
        <v>142</v>
      </c>
      <c r="B175" s="22" t="s">
        <v>234</v>
      </c>
      <c r="C175" s="37">
        <f>5811+0.03701-1132.3606</f>
        <v>4678.67641</v>
      </c>
    </row>
    <row r="176" spans="1:3" ht="25.5" hidden="1">
      <c r="A176" s="21" t="s">
        <v>142</v>
      </c>
      <c r="B176" s="23" t="s">
        <v>255</v>
      </c>
      <c r="C176" s="37"/>
    </row>
    <row r="177" spans="1:3" ht="38.25" hidden="1">
      <c r="A177" s="21" t="s">
        <v>142</v>
      </c>
      <c r="B177" s="22" t="s">
        <v>337</v>
      </c>
      <c r="C177" s="37">
        <v>12000</v>
      </c>
    </row>
    <row r="178" spans="1:3" ht="25.5" hidden="1">
      <c r="A178" s="21" t="s">
        <v>142</v>
      </c>
      <c r="B178" s="22" t="s">
        <v>285</v>
      </c>
      <c r="C178" s="37">
        <f>1100+3900+100+800</f>
        <v>5900</v>
      </c>
    </row>
    <row r="179" spans="1:3" ht="38.25" hidden="1">
      <c r="A179" s="21" t="s">
        <v>142</v>
      </c>
      <c r="B179" s="22" t="s">
        <v>317</v>
      </c>
      <c r="C179" s="37">
        <f>1000+22669.11733+1000+500+35000</f>
        <v>60169.11733</v>
      </c>
    </row>
    <row r="180" spans="1:3" ht="12.75" hidden="1">
      <c r="A180" s="21" t="s">
        <v>142</v>
      </c>
      <c r="B180" s="22" t="s">
        <v>286</v>
      </c>
      <c r="C180" s="37"/>
    </row>
    <row r="181" spans="1:3" ht="38.25" hidden="1">
      <c r="A181" s="21" t="s">
        <v>142</v>
      </c>
      <c r="B181" s="8" t="s">
        <v>287</v>
      </c>
      <c r="C181" s="37"/>
    </row>
    <row r="182" spans="1:3" ht="29.25" customHeight="1" hidden="1">
      <c r="A182" s="21" t="s">
        <v>142</v>
      </c>
      <c r="B182" s="8" t="s">
        <v>288</v>
      </c>
      <c r="C182" s="37"/>
    </row>
    <row r="183" spans="1:3" ht="25.5" hidden="1">
      <c r="A183" s="21" t="s">
        <v>142</v>
      </c>
      <c r="B183" s="8" t="s">
        <v>324</v>
      </c>
      <c r="C183" s="37">
        <v>4066.49181</v>
      </c>
    </row>
    <row r="184" spans="1:3" ht="25.5" hidden="1">
      <c r="A184" s="21" t="s">
        <v>142</v>
      </c>
      <c r="B184" s="8" t="s">
        <v>289</v>
      </c>
      <c r="C184" s="37">
        <f>70+561.9</f>
        <v>631.9</v>
      </c>
    </row>
    <row r="185" spans="1:3" ht="38.25" hidden="1">
      <c r="A185" s="21" t="s">
        <v>142</v>
      </c>
      <c r="B185" s="8" t="s">
        <v>290</v>
      </c>
      <c r="C185" s="37">
        <v>7854.4</v>
      </c>
    </row>
    <row r="186" spans="1:3" ht="27" customHeight="1" hidden="1">
      <c r="A186" s="21" t="s">
        <v>142</v>
      </c>
      <c r="B186" s="8" t="s">
        <v>349</v>
      </c>
      <c r="C186" s="37">
        <v>5000</v>
      </c>
    </row>
    <row r="187" spans="1:3" ht="12.75">
      <c r="A187" s="21" t="s">
        <v>143</v>
      </c>
      <c r="B187" s="9" t="s">
        <v>144</v>
      </c>
      <c r="C187" s="36">
        <f>C188+C200+C201+C202+C203+C204+C205</f>
        <v>1105955.6207200002</v>
      </c>
    </row>
    <row r="188" spans="1:3" ht="25.5">
      <c r="A188" s="21" t="s">
        <v>145</v>
      </c>
      <c r="B188" s="8" t="s">
        <v>50</v>
      </c>
      <c r="C188" s="32">
        <f>C189+C190+C191+C192+C193+C194+C195+C196+C197+C198+C199</f>
        <v>1086122.45652</v>
      </c>
    </row>
    <row r="189" spans="1:3" ht="63.75" hidden="1">
      <c r="A189" s="21" t="s">
        <v>145</v>
      </c>
      <c r="B189" s="7" t="s">
        <v>257</v>
      </c>
      <c r="C189" s="37">
        <v>1861.2</v>
      </c>
    </row>
    <row r="190" spans="1:3" ht="41.25" customHeight="1" hidden="1">
      <c r="A190" s="21" t="s">
        <v>145</v>
      </c>
      <c r="B190" s="8" t="s">
        <v>259</v>
      </c>
      <c r="C190" s="37">
        <v>6436.1</v>
      </c>
    </row>
    <row r="191" spans="1:3" ht="78.75" customHeight="1" hidden="1">
      <c r="A191" s="21" t="s">
        <v>145</v>
      </c>
      <c r="B191" s="8" t="s">
        <v>103</v>
      </c>
      <c r="C191" s="37">
        <v>0.4</v>
      </c>
    </row>
    <row r="192" spans="1:3" ht="38.25" hidden="1">
      <c r="A192" s="21" t="s">
        <v>145</v>
      </c>
      <c r="B192" s="8" t="s">
        <v>258</v>
      </c>
      <c r="C192" s="37">
        <f>2667.2+193.5-159.1</f>
        <v>2701.6</v>
      </c>
    </row>
    <row r="193" spans="1:3" ht="38.25" hidden="1">
      <c r="A193" s="21" t="s">
        <v>145</v>
      </c>
      <c r="B193" s="7" t="s">
        <v>260</v>
      </c>
      <c r="C193" s="37">
        <v>262.8</v>
      </c>
    </row>
    <row r="194" spans="1:3" ht="52.5" customHeight="1" hidden="1">
      <c r="A194" s="21" t="s">
        <v>145</v>
      </c>
      <c r="B194" s="8" t="s">
        <v>262</v>
      </c>
      <c r="C194" s="37">
        <f>34752.6+3200-1239.24369+10725+20200.0299</f>
        <v>67638.38621</v>
      </c>
    </row>
    <row r="195" spans="1:3" ht="120" customHeight="1" hidden="1">
      <c r="A195" s="21" t="s">
        <v>145</v>
      </c>
      <c r="B195" s="7" t="s">
        <v>104</v>
      </c>
      <c r="C195" s="37">
        <f>861683.8+11786.6+33284.8+26936.6+35594.1+1899.4</f>
        <v>971185.3</v>
      </c>
    </row>
    <row r="196" spans="1:3" ht="89.25" hidden="1">
      <c r="A196" s="21" t="s">
        <v>145</v>
      </c>
      <c r="B196" s="7" t="s">
        <v>130</v>
      </c>
      <c r="C196" s="37">
        <f>23070.3+473.24</f>
        <v>23543.54</v>
      </c>
    </row>
    <row r="197" spans="1:3" ht="38.25" hidden="1">
      <c r="A197" s="21" t="s">
        <v>145</v>
      </c>
      <c r="B197" s="8" t="s">
        <v>261</v>
      </c>
      <c r="C197" s="37">
        <v>807.7</v>
      </c>
    </row>
    <row r="198" spans="1:3" ht="63.75" hidden="1">
      <c r="A198" s="21" t="s">
        <v>145</v>
      </c>
      <c r="B198" s="8" t="s">
        <v>171</v>
      </c>
      <c r="C198" s="37">
        <v>341.8</v>
      </c>
    </row>
    <row r="199" spans="1:3" ht="38.25" hidden="1">
      <c r="A199" s="21" t="s">
        <v>145</v>
      </c>
      <c r="B199" s="8" t="s">
        <v>126</v>
      </c>
      <c r="C199" s="37">
        <f>11515.3-169.44376-2.22593</f>
        <v>11343.630309999999</v>
      </c>
    </row>
    <row r="200" spans="1:3" ht="51">
      <c r="A200" s="21" t="s">
        <v>146</v>
      </c>
      <c r="B200" s="8" t="s">
        <v>105</v>
      </c>
      <c r="C200" s="37">
        <f>19677.6-2000</f>
        <v>17677.6</v>
      </c>
    </row>
    <row r="201" spans="1:3" ht="38.25">
      <c r="A201" s="21" t="s">
        <v>147</v>
      </c>
      <c r="B201" s="8" t="s">
        <v>263</v>
      </c>
      <c r="C201" s="37">
        <v>5.8</v>
      </c>
    </row>
    <row r="202" spans="1:3" ht="76.5" hidden="1">
      <c r="A202" s="21" t="s">
        <v>115</v>
      </c>
      <c r="B202" s="7" t="s">
        <v>156</v>
      </c>
      <c r="C202" s="37"/>
    </row>
    <row r="203" spans="1:3" ht="51" hidden="1">
      <c r="A203" s="21" t="s">
        <v>148</v>
      </c>
      <c r="B203" s="7" t="s">
        <v>235</v>
      </c>
      <c r="C203" s="37"/>
    </row>
    <row r="204" spans="1:3" ht="51">
      <c r="A204" s="21" t="s">
        <v>149</v>
      </c>
      <c r="B204" s="7" t="s">
        <v>281</v>
      </c>
      <c r="C204" s="37">
        <f>3984.22315-1971.05895+136.6</f>
        <v>2149.7641999999996</v>
      </c>
    </row>
    <row r="205" spans="1:3" ht="25.5" hidden="1">
      <c r="A205" s="21" t="s">
        <v>169</v>
      </c>
      <c r="B205" s="7" t="s">
        <v>170</v>
      </c>
      <c r="C205" s="37"/>
    </row>
    <row r="206" spans="1:3" ht="12.75">
      <c r="A206" s="21" t="s">
        <v>291</v>
      </c>
      <c r="B206" s="9" t="s">
        <v>61</v>
      </c>
      <c r="C206" s="38">
        <f>C207+C208+C209+C216+C217+C218+C219+C220+C221</f>
        <v>550778.32953</v>
      </c>
    </row>
    <row r="207" spans="1:3" ht="52.5" customHeight="1">
      <c r="A207" s="16" t="s">
        <v>376</v>
      </c>
      <c r="B207" s="7" t="s">
        <v>377</v>
      </c>
      <c r="C207" s="37">
        <v>1308.411</v>
      </c>
    </row>
    <row r="208" spans="1:3" ht="51.75" customHeight="1">
      <c r="A208" s="21" t="s">
        <v>236</v>
      </c>
      <c r="B208" s="8" t="s">
        <v>342</v>
      </c>
      <c r="C208" s="37">
        <f>46121.7-23.7</f>
        <v>46098</v>
      </c>
    </row>
    <row r="209" spans="1:3" ht="51">
      <c r="A209" s="21" t="s">
        <v>237</v>
      </c>
      <c r="B209" s="8" t="s">
        <v>238</v>
      </c>
      <c r="C209" s="37">
        <f>C210+C211+C212+C213+C214+C215</f>
        <v>20747.479180000002</v>
      </c>
    </row>
    <row r="210" spans="1:3" ht="12.75" customHeight="1" hidden="1">
      <c r="A210" s="21" t="s">
        <v>237</v>
      </c>
      <c r="B210" s="8"/>
      <c r="C210" s="37"/>
    </row>
    <row r="211" spans="1:3" ht="51" customHeight="1" hidden="1">
      <c r="A211" s="21" t="s">
        <v>237</v>
      </c>
      <c r="B211" s="8" t="s">
        <v>308</v>
      </c>
      <c r="C211" s="37">
        <f>12645-2047.48033</f>
        <v>10597.51967</v>
      </c>
    </row>
    <row r="212" spans="1:3" ht="51" customHeight="1" hidden="1">
      <c r="A212" s="21" t="s">
        <v>237</v>
      </c>
      <c r="B212" s="8" t="s">
        <v>256</v>
      </c>
      <c r="C212" s="37"/>
    </row>
    <row r="213" spans="1:3" ht="51" customHeight="1" hidden="1">
      <c r="A213" s="21" t="s">
        <v>237</v>
      </c>
      <c r="B213" s="8" t="s">
        <v>292</v>
      </c>
      <c r="C213" s="37">
        <f>18889.3+0.04144-15400+39.71277+3931.56429+2689.34101</f>
        <v>10149.95951</v>
      </c>
    </row>
    <row r="214" spans="1:3" ht="80.25" customHeight="1" hidden="1">
      <c r="A214" s="21" t="s">
        <v>237</v>
      </c>
      <c r="B214" s="8" t="s">
        <v>346</v>
      </c>
      <c r="C214" s="37">
        <f>19323.2+0.03232-19323.23232</f>
        <v>0</v>
      </c>
    </row>
    <row r="215" spans="1:3" ht="51" customHeight="1" hidden="1">
      <c r="A215" s="21" t="s">
        <v>237</v>
      </c>
      <c r="B215" s="8" t="s">
        <v>293</v>
      </c>
      <c r="C215" s="37"/>
    </row>
    <row r="216" spans="1:3" ht="25.5" customHeight="1" hidden="1">
      <c r="A216" s="21" t="s">
        <v>294</v>
      </c>
      <c r="B216" s="8" t="s">
        <v>125</v>
      </c>
      <c r="C216" s="37"/>
    </row>
    <row r="217" spans="1:3" ht="40.5" customHeight="1">
      <c r="A217" s="21" t="s">
        <v>166</v>
      </c>
      <c r="B217" s="8" t="s">
        <v>343</v>
      </c>
      <c r="C217" s="37">
        <f>175248.3+37500+26864.24024</f>
        <v>239612.54024</v>
      </c>
    </row>
    <row r="218" spans="1:3" ht="52.5" customHeight="1">
      <c r="A218" s="21" t="s">
        <v>344</v>
      </c>
      <c r="B218" s="8" t="s">
        <v>345</v>
      </c>
      <c r="C218" s="37">
        <v>95000</v>
      </c>
    </row>
    <row r="219" spans="1:3" ht="25.5">
      <c r="A219" s="21" t="s">
        <v>339</v>
      </c>
      <c r="B219" s="8" t="s">
        <v>338</v>
      </c>
      <c r="C219" s="37">
        <v>10000</v>
      </c>
    </row>
    <row r="220" spans="1:3" ht="51">
      <c r="A220" s="21" t="s">
        <v>319</v>
      </c>
      <c r="B220" s="8" t="s">
        <v>320</v>
      </c>
      <c r="C220" s="37">
        <f>175376.9-3247.30279-34117.6981</f>
        <v>138011.89911</v>
      </c>
    </row>
    <row r="221" spans="1:3" ht="30.75" customHeight="1" hidden="1">
      <c r="A221" s="21" t="s">
        <v>309</v>
      </c>
      <c r="B221" s="8" t="s">
        <v>310</v>
      </c>
      <c r="C221" s="37">
        <f>C222+C223+C224</f>
        <v>0</v>
      </c>
    </row>
    <row r="222" spans="1:3" ht="33" customHeight="1" hidden="1">
      <c r="A222" s="21" t="s">
        <v>309</v>
      </c>
      <c r="B222" s="8" t="s">
        <v>310</v>
      </c>
      <c r="C222" s="37"/>
    </row>
    <row r="223" spans="1:3" ht="43.5" customHeight="1" hidden="1">
      <c r="A223" s="21" t="s">
        <v>309</v>
      </c>
      <c r="B223" s="8" t="s">
        <v>318</v>
      </c>
      <c r="C223" s="37"/>
    </row>
    <row r="224" spans="1:3" ht="26.25" customHeight="1" hidden="1">
      <c r="A224" s="21" t="s">
        <v>309</v>
      </c>
      <c r="B224" s="8" t="s">
        <v>325</v>
      </c>
      <c r="C224" s="37"/>
    </row>
    <row r="225" spans="1:3" ht="27" customHeight="1">
      <c r="A225" s="21" t="s">
        <v>295</v>
      </c>
      <c r="B225" s="8" t="s">
        <v>296</v>
      </c>
      <c r="C225" s="37">
        <f>C226+C227+C228+C229+C230+C231+C232</f>
        <v>22460.09643</v>
      </c>
    </row>
    <row r="226" spans="1:3" ht="25.5" hidden="1">
      <c r="A226" s="21" t="s">
        <v>150</v>
      </c>
      <c r="B226" s="8" t="s">
        <v>131</v>
      </c>
      <c r="C226" s="37"/>
    </row>
    <row r="227" spans="1:3" ht="25.5" hidden="1">
      <c r="A227" s="21" t="s">
        <v>151</v>
      </c>
      <c r="B227" s="8" t="s">
        <v>131</v>
      </c>
      <c r="C227" s="37">
        <v>11249.56994</v>
      </c>
    </row>
    <row r="228" spans="1:3" ht="25.5" hidden="1">
      <c r="A228" s="21" t="s">
        <v>297</v>
      </c>
      <c r="B228" s="8" t="s">
        <v>298</v>
      </c>
      <c r="C228" s="37">
        <v>1940.93537</v>
      </c>
    </row>
    <row r="229" spans="1:3" ht="25.5" hidden="1">
      <c r="A229" s="21" t="s">
        <v>326</v>
      </c>
      <c r="B229" s="8" t="s">
        <v>132</v>
      </c>
      <c r="C229" s="37">
        <f>3128.61148+975.822</f>
        <v>4104.43348</v>
      </c>
    </row>
    <row r="230" spans="1:3" ht="25.5" hidden="1">
      <c r="A230" s="21" t="s">
        <v>299</v>
      </c>
      <c r="B230" s="8" t="s">
        <v>132</v>
      </c>
      <c r="C230" s="37">
        <v>4839.33264</v>
      </c>
    </row>
    <row r="231" spans="1:4" ht="25.5" hidden="1">
      <c r="A231" s="21" t="s">
        <v>300</v>
      </c>
      <c r="B231" s="8" t="s">
        <v>132</v>
      </c>
      <c r="C231" s="37">
        <f>266.7+20</f>
        <v>286.7</v>
      </c>
      <c r="D231" s="35"/>
    </row>
    <row r="232" spans="1:3" ht="25.5" hidden="1">
      <c r="A232" s="21" t="s">
        <v>152</v>
      </c>
      <c r="B232" s="8" t="s">
        <v>132</v>
      </c>
      <c r="C232" s="37">
        <f>27.872+11.253</f>
        <v>39.125</v>
      </c>
    </row>
    <row r="233" spans="1:3" ht="38.25">
      <c r="A233" s="21" t="s">
        <v>301</v>
      </c>
      <c r="B233" s="8" t="s">
        <v>302</v>
      </c>
      <c r="C233" s="37">
        <f>C234+C235+C236+C237+C238+C239+C240+C241+C242</f>
        <v>-35179.13528</v>
      </c>
    </row>
    <row r="234" spans="1:3" ht="55.5" customHeight="1" hidden="1">
      <c r="A234" s="21" t="s">
        <v>303</v>
      </c>
      <c r="B234" s="7" t="s">
        <v>304</v>
      </c>
      <c r="C234" s="37">
        <v>-3353.03026</v>
      </c>
    </row>
    <row r="235" spans="1:3" ht="28.5" customHeight="1" hidden="1">
      <c r="A235" s="21" t="s">
        <v>354</v>
      </c>
      <c r="B235" s="7" t="s">
        <v>355</v>
      </c>
      <c r="C235" s="37">
        <v>-760.9602</v>
      </c>
    </row>
    <row r="236" spans="1:3" ht="29.25" customHeight="1" hidden="1">
      <c r="A236" s="21" t="s">
        <v>153</v>
      </c>
      <c r="B236" s="7" t="s">
        <v>305</v>
      </c>
      <c r="C236" s="37"/>
    </row>
    <row r="237" spans="1:3" ht="42" customHeight="1" hidden="1">
      <c r="A237" s="21" t="s">
        <v>356</v>
      </c>
      <c r="B237" s="7" t="s">
        <v>357</v>
      </c>
      <c r="C237" s="37">
        <v>-6E-05</v>
      </c>
    </row>
    <row r="238" spans="1:3" ht="42" customHeight="1" hidden="1">
      <c r="A238" s="21" t="s">
        <v>358</v>
      </c>
      <c r="B238" s="7" t="s">
        <v>359</v>
      </c>
      <c r="C238" s="37">
        <v>-10101.0202</v>
      </c>
    </row>
    <row r="239" spans="1:3" ht="66.75" customHeight="1" hidden="1">
      <c r="A239" s="21" t="s">
        <v>312</v>
      </c>
      <c r="B239" s="7" t="s">
        <v>313</v>
      </c>
      <c r="C239" s="37">
        <v>-0.00293</v>
      </c>
    </row>
    <row r="240" spans="1:3" ht="54" customHeight="1" hidden="1">
      <c r="A240" s="21" t="s">
        <v>360</v>
      </c>
      <c r="B240" s="7" t="s">
        <v>361</v>
      </c>
      <c r="C240" s="37">
        <v>-566.04154</v>
      </c>
    </row>
    <row r="241" spans="1:3" ht="54" customHeight="1" hidden="1">
      <c r="A241" s="21" t="s">
        <v>368</v>
      </c>
      <c r="B241" s="7" t="s">
        <v>369</v>
      </c>
      <c r="C241" s="37">
        <v>-975.822</v>
      </c>
    </row>
    <row r="242" spans="1:3" ht="38.25" customHeight="1" hidden="1">
      <c r="A242" s="21" t="s">
        <v>154</v>
      </c>
      <c r="B242" s="7" t="s">
        <v>118</v>
      </c>
      <c r="C242" s="37">
        <f>-13505.72077-5885.30432-31.233</f>
        <v>-19422.25809</v>
      </c>
    </row>
    <row r="243" spans="1:3" ht="12.75">
      <c r="A243" s="21"/>
      <c r="B243" s="9" t="s">
        <v>8</v>
      </c>
      <c r="C243" s="36">
        <f>C15+C143</f>
        <v>3660563.6259000003</v>
      </c>
    </row>
  </sheetData>
  <sheetProtection/>
  <mergeCells count="11">
    <mergeCell ref="B9:C9"/>
    <mergeCell ref="B10:C10"/>
    <mergeCell ref="B3:C3"/>
    <mergeCell ref="B4:C4"/>
    <mergeCell ref="B5:C5"/>
    <mergeCell ref="B6:C6"/>
    <mergeCell ref="E12:H12"/>
    <mergeCell ref="A11:C11"/>
    <mergeCell ref="A12:C12"/>
    <mergeCell ref="B7:C7"/>
    <mergeCell ref="B8:C8"/>
  </mergeCells>
  <printOptions/>
  <pageMargins left="0.7086614173228347" right="0" top="0.7480314960629921" bottom="0.7480314960629921" header="0.31496062992125984" footer="0.31496062992125984"/>
  <pageSetup firstPageNumber="5" useFirstPageNumber="1" fitToHeight="7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2023-12-25T08:19:30Z</cp:lastPrinted>
  <dcterms:created xsi:type="dcterms:W3CDTF">2004-09-27T04:28:16Z</dcterms:created>
  <dcterms:modified xsi:type="dcterms:W3CDTF">2024-01-09T09:47:07Z</dcterms:modified>
  <cp:category/>
  <cp:version/>
  <cp:contentType/>
  <cp:contentStatus/>
</cp:coreProperties>
</file>