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235" tabRatio="768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<sst xmlns="http://schemas.openxmlformats.org/spreadsheetml/2006/main" count="432" uniqueCount="351">
  <si>
    <t>Дотации бюджетам городских округов на поддержку мер по обеспечению сбалансированности бюджетов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</si>
  <si>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</si>
  <si>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</si>
  <si>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</si>
  <si>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организаций</t>
  </si>
  <si>
    <t>ДОХОДЫ ОТ ИСПОЛЬЗОВАНИЯ ИМУЩЕСТВА, НАХОДЯЩЕГОСЯ В ГОСУДАРСТВЕННОЙ И МУНИЦИПАЛЬНОЙ СОБСТВЕННОСТИ</t>
  </si>
  <si>
    <t>Код бюджетной классификации</t>
  </si>
  <si>
    <t>ПЛАТЕЖИ ПРИ ПОЛЬЗОВАНИИ ПРИРОДНЫМИ РЕСУРСАМИ</t>
  </si>
  <si>
    <t>ВСЕГО ДОХОДОВ</t>
  </si>
  <si>
    <t>182 1 05 00000 00  0000 000</t>
  </si>
  <si>
    <t>182 1 06 02000 02 0000 110</t>
  </si>
  <si>
    <t>182 1 06 00000 00 0000 000</t>
  </si>
  <si>
    <t>000 1 08 00000 00 0000 110</t>
  </si>
  <si>
    <t>182 1 01 02000 01 0000 110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</si>
  <si>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</si>
  <si>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</si>
  <si>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000 1 00 00000 00 0000 000</t>
  </si>
  <si>
    <t>000 1 01 00000 00 0000 000</t>
  </si>
  <si>
    <t xml:space="preserve">182 1 01 02010 01 0000 110            </t>
  </si>
  <si>
    <t>182 1 01 02030 01 0000 110</t>
  </si>
  <si>
    <t>182 1 01 02040 01 0000 110</t>
  </si>
  <si>
    <t>182 1 06 02010 02 0000 110</t>
  </si>
  <si>
    <t>182 1 06 02020 02 0000 110</t>
  </si>
  <si>
    <t>182 1 06 01020 04 0000 110</t>
  </si>
  <si>
    <t>Прочие неналоговые доходы бюджетов городских округов</t>
  </si>
  <si>
    <t xml:space="preserve">Прочие неналоговые доходы </t>
  </si>
  <si>
    <t>НАЛОГ НА ДОХОДЫ ФИЗИЧЕСКИХ ЛИЦ</t>
  </si>
  <si>
    <t>ГОСУДАРСТВЕННАЯ ПОШЛИНА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</si>
  <si>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</si>
  <si>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</si>
  <si>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</si>
  <si>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182 1 08 03010 01 0000 110</t>
  </si>
  <si>
    <t>000 2 00 00000 00 0000 000</t>
  </si>
  <si>
    <t>Безвозмездные поступления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</si>
  <si>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</si>
  <si>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</si>
  <si>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</si>
  <si>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 за выдачу разрешения на установку рекламной конструкции</t>
  </si>
  <si>
    <t>НАЛОГИ НА ПРИБЫЛЬ, ДОХОДЫ</t>
  </si>
  <si>
    <t>ШТРАФЫ, САНКЦИИ, ВОЗМЕЩЕНИЕ УЩЕРБА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</si>
  <si>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</si>
  <si>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</si>
  <si>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011 1 17 05040 04 0000 180</t>
  </si>
  <si>
    <t>182 1 07 04010 01 0000 110</t>
  </si>
  <si>
    <t>Сбор за пользование объектами животного мира</t>
  </si>
  <si>
    <t>000 1 07 00000 00 0000 110</t>
  </si>
  <si>
    <t>НАЛОГИ, СБОРЫ И РЕГУЛЯРНЫЕ ПЛАТЕЖИ ЗА ПОЛЬЗОВАНИЕ ПРИРОДНЫМИ РЕСУРСАМИ</t>
  </si>
  <si>
    <t>НАЛОГОВЫЕ И НЕНАЛОГОВЫЕ ДОХОДЫ</t>
  </si>
  <si>
    <t>Доходы от продажи материальных и нематериальных активов</t>
  </si>
  <si>
    <t>000 1 17 00000 00 0000 000</t>
  </si>
  <si>
    <t>Субвенции бюджетам городских округов на выполнение передаваемых полномочий субъектов Российской Федерации</t>
  </si>
  <si>
    <t>012 1 08 07083 01 0000 110</t>
  </si>
  <si>
    <t>Прочие субсидии бюджетам городских округов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</si>
  <si>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</si>
  <si>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</si>
  <si>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</si>
  <si>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</si>
  <si>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</si>
  <si>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</si>
  <si>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</si>
  <si>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 xml:space="preserve">182 1 06 06000 00 0000  110 </t>
  </si>
  <si>
    <t>Иные межбюджетные трансферты</t>
  </si>
  <si>
    <t>182 1 05 01000 00 0000 110</t>
  </si>
  <si>
    <t>182 1 05 01021 01 0000 110</t>
  </si>
  <si>
    <t>182 1 05 01022 01 0000 110</t>
  </si>
  <si>
    <t>182 1 05 02010 02 0000 110</t>
  </si>
  <si>
    <t>182 1 05 02020 02 0000 110</t>
  </si>
  <si>
    <t>182 1 05 03010 01 0000 110</t>
  </si>
  <si>
    <t>182 1 05 03020 01 0000 110</t>
  </si>
  <si>
    <t>018 1 11 05024 04 0000 120</t>
  </si>
  <si>
    <t>018 1 14 06012 04 0000 430</t>
  </si>
  <si>
    <t>018 1 17 05040 04 0000 180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</si>
  <si>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</si>
  <si>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</si>
  <si>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</si>
  <si>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</si>
  <si>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</si>
  <si>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</si>
  <si>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048 1 12 01010 01 0000 120</t>
  </si>
  <si>
    <t>048 1 12 01020 01 0000 120</t>
  </si>
  <si>
    <t>048 1 12 01030 01 0000 120</t>
  </si>
  <si>
    <t>048 1 12 01050 01 0000 120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</si>
  <si>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</si>
  <si>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</si>
  <si>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</si>
  <si>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иные виды негативного воздействия на окружающую среду</t>
  </si>
  <si>
    <t>182 1 05 01010 01 0000 110</t>
  </si>
  <si>
    <t>182 1 05 01020 01 0000 110</t>
  </si>
  <si>
    <t>182 1 05 02000 02 0000 110</t>
  </si>
  <si>
    <t>182 1 05 03000 01 0000 110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</si>
  <si>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</si>
  <si>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</si>
  <si>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</si>
  <si>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</si>
  <si>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182 1 05 04000 02 0000 110</t>
  </si>
  <si>
    <t>182 1 05 04010 02 0000 110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</si>
  <si>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</si>
  <si>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</si>
  <si>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000 1 03 00000 00  0000 000</t>
  </si>
  <si>
    <t>000 1 12 00000 00 0000 000</t>
  </si>
  <si>
    <t>000 1 11 00000 00 0000 000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</si>
  <si>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</si>
  <si>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</si>
  <si>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</si>
  <si>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</si>
  <si>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</si>
  <si>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</si>
  <si>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</si>
  <si>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</si>
  <si>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</si>
  <si>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</si>
  <si>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</si>
  <si>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</si>
  <si>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</si>
  <si>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</si>
  <si>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Проценты, полученные от предоставления бюджетных кредитов внутри страны за счет средств бюджетов городских округов</t>
  </si>
  <si>
    <t>016 2 02 35134 04 0000 151</t>
  </si>
  <si>
    <t>016 1 11 03040 04 0000 120</t>
  </si>
  <si>
    <t>тыс. рублей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</si>
  <si>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</si>
  <si>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000 1 13 00000 00 0000 000</t>
  </si>
  <si>
    <t xml:space="preserve">Доходы от оказания платных услуг и компенсации затрат государства </t>
  </si>
  <si>
    <t>012 113 02994 04 0000 130</t>
  </si>
  <si>
    <t>Прочие доходы от компенсаций затрат бюджетов городских округов</t>
  </si>
  <si>
    <t>018 1 08 07150 01 0000 110</t>
  </si>
  <si>
    <t>018 1 14 06024 04 0000 430</t>
  </si>
  <si>
    <t>Межбюджетные трансферты, передаваемые бюджетам городских округов на финансовое обеспечение дорожной деятельности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</si>
  <si>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</si>
  <si>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182 1 07 01020 01 0000 110</t>
  </si>
  <si>
    <t>Налог на добычу общераспространенных полезных ископаемых</t>
  </si>
  <si>
    <t>Наименование доходов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</si>
  <si>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акредитацию основным общеобразовательным программам  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</si>
  <si>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</si>
  <si>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</si>
  <si>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</si>
  <si>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Возврат остатков субсидий на поддержку обустройства мест массового отдыха населения (городских парков) из бюджетов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</si>
  <si>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</si>
  <si>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048 1 12 01041 01 0000 120</t>
  </si>
  <si>
    <t xml:space="preserve">Плата за размещение отходов производства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</si>
  <si>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</si>
  <si>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018 1 14 02043 04 0000 410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</si>
  <si>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</si>
  <si>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016 2 02 15002 04 0000 150</t>
  </si>
  <si>
    <t>016 2 02 20000 00 0000 150</t>
  </si>
  <si>
    <t>016 2 02 25555 04 0000 150</t>
  </si>
  <si>
    <t>016 2 02 29999 04 0000 150</t>
  </si>
  <si>
    <t>016 2 02 30000 00 0000 150</t>
  </si>
  <si>
    <t>Субвенции бюджетам бюджетной системы Российской Федерации</t>
  </si>
  <si>
    <t>016 2 02 30024 04 0000 150</t>
  </si>
  <si>
    <t>016 2 02 30029 04 0000 150</t>
  </si>
  <si>
    <t>016 2 02 35120 04 0000 150</t>
  </si>
  <si>
    <t>016 2 02 35135 04 0000 150</t>
  </si>
  <si>
    <t>016 2 02 35176 04 0000 150</t>
  </si>
  <si>
    <t>014 2 18 04010 04 0000 150</t>
  </si>
  <si>
    <t>015 2 18 04010 04 0000 150</t>
  </si>
  <si>
    <t>017 2 18 04030 04 0000 150</t>
  </si>
  <si>
    <t>016 2 19 25555 04 0000 150</t>
  </si>
  <si>
    <t>016 2 19 25560 04 0000 150</t>
  </si>
  <si>
    <t>016 2 19 60010 04 0000 150</t>
  </si>
  <si>
    <t>016 2 02 25016 04 0000 150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</si>
  <si>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годов»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</si>
  <si>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</si>
  <si>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</si>
  <si>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</si>
  <si>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Субсидии на софинансирование мероприятий, направленных на обеспечение горячим питанием учащихся муниципальных общеобразовательных организаций в Республике Алтай из малообеспеченных семей</t>
  </si>
  <si>
    <t>Прочие доходы от оказания платных услуг (работ) получателями средств бюджетов городских округов</t>
  </si>
  <si>
    <t>018 113 01994 04 0000 130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</si>
  <si>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</si>
  <si>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</si>
  <si>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</si>
  <si>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016 2 02 25232 04 0000 150</t>
  </si>
  <si>
    <t>016 2 02 45393 04 0000 150</t>
  </si>
  <si>
    <t>Субсидии бюджетам городских округов на мероприятия федеральной целевой программы «Развитие водохозяйственного комплекса Российской Федерации в 2012 - 2020 годах»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</si>
  <si>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</si>
  <si>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</si>
  <si>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016 2 02 35469 04 0000 150</t>
  </si>
  <si>
    <t>Субвенции бюджетам городских округов на проведение Всероссийской переписи населения 2020 года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</si>
  <si>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</si>
  <si>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016 2 02 25497 04 0000 150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</si>
  <si>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</si>
  <si>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"Безопасный город"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</si>
  <si>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"Единый центр оперативного реагирования" (в рамках реализации проекта "Проектирование и построение опытного участка аппаратно-программного комплекса "Безопасный город")</t>
  </si>
  <si>
    <t xml:space="preserve"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 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</si>
  <si>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</si>
  <si>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</si>
  <si>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</si>
  <si>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</si>
  <si>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ПОСТУПЛЕНИЕ ДОХОДОВ</t>
  </si>
  <si>
    <t xml:space="preserve">                                                                                             к решению Горно-Алтайского</t>
  </si>
  <si>
    <t>сумма</t>
  </si>
  <si>
    <t>ЗЕМЕЛЬНЫЙ НАЛОГ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</si>
  <si>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</si>
  <si>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016 2 02 25253 04 0000 150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</si>
  <si>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</si>
  <si>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016 2 02 25519 04 0000 150</t>
  </si>
  <si>
    <t>Субсидия бюджетам городских округов на поддержку отрасли культуры</t>
  </si>
  <si>
    <t>012 1 11 09044 04 0000 120</t>
  </si>
  <si>
    <t>000 1 16 10123 01 0041 140</t>
  </si>
  <si>
    <t>012 1 16 10123 01 0041 140</t>
  </si>
  <si>
    <t>017 1 16 10123 01 0041 140</t>
  </si>
  <si>
    <t>048 1 16 10123 01 0041 140</t>
  </si>
  <si>
    <t>182 1 16 10123 01 0041 140</t>
  </si>
  <si>
    <t>182 1 16 10129 01 0000 140</t>
  </si>
  <si>
    <t>903 1 16 01123 01 0002 140</t>
  </si>
  <si>
    <t>903 116 01053 01 0000 140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</si>
  <si>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</si>
  <si>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</si>
  <si>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</si>
  <si>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</si>
  <si>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</si>
  <si>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926 116 01053 01 0000 140</t>
  </si>
  <si>
    <t>926 116 01073 01 0000 140</t>
  </si>
  <si>
    <t>926 116 01063 01 0000 140</t>
  </si>
  <si>
    <t>926 116 01083 01 0000 140</t>
  </si>
  <si>
    <t>926 116 01093 01 0000 140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</si>
  <si>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</si>
  <si>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</si>
  <si>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903 116 01143 01 0000 140</t>
  </si>
  <si>
    <t>903 116 01173 01 0000 140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</si>
  <si>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</si>
  <si>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903 116 01193 01 0000 140</t>
  </si>
  <si>
    <t>903 116 01203 01 0000 140</t>
  </si>
  <si>
    <t>925 116 11050 01 0000 140</t>
  </si>
  <si>
    <t>926 116 01203 01 0000 140</t>
  </si>
  <si>
    <t>926 116 01143 01 0000 140</t>
  </si>
  <si>
    <t>926 116 01153 01 0000 140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</si>
  <si>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</si>
  <si>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926 116 01173 01 0000 140</t>
  </si>
  <si>
    <t>926 116 01193 01 0000 140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</si>
  <si>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</si>
  <si>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</si>
  <si>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</si>
  <si>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</si>
  <si>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</si>
  <si>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</si>
  <si>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903 116 02010 02 0001 140</t>
  </si>
  <si>
    <t>906 116 02010 02 0001 140</t>
  </si>
  <si>
    <t>906 116 02020 02 0000 140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</si>
  <si>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</si>
  <si>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016 2 02 25243 04 0000 150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</si>
  <si>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</si>
  <si>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016 2 02 25299 04 0000 150</t>
  </si>
  <si>
    <t>Субсидии бюджетам городских округов на реализацию программ формирования современной городской среды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</si>
  <si>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</si>
  <si>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</si>
  <si>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016 2 02 45303 04 0000 150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</si>
  <si>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</si>
  <si>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016 2 02 45321 04 0000 150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</si>
  <si>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</si>
  <si>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016 2 02 27139 04 0000 150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</si>
  <si>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</si>
  <si>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100 1 03 02231 01 0000 110</t>
  </si>
  <si>
    <t>100 1 03 02241 01 0000 110</t>
  </si>
  <si>
    <t>100 1 03 02251 01 0000 110</t>
  </si>
  <si>
    <t>000 1 16 11050 01 0000 140</t>
  </si>
  <si>
    <t>000 1 16 02020 02 0000 140</t>
  </si>
  <si>
    <t>000 1 16 02010 02 0000 140</t>
  </si>
  <si>
    <t>000 1 16 01203 01 0000 140</t>
  </si>
  <si>
    <t>000 1 16 01193 01 0000 140</t>
  </si>
  <si>
    <t>000 1 16 01173 01 0000 140</t>
  </si>
  <si>
    <t>000 1 16 01153 01 0000 140</t>
  </si>
  <si>
    <t>000 1 16 01143 01 0000 140</t>
  </si>
  <si>
    <t>000 1 16 01093 01 0000 140</t>
  </si>
  <si>
    <t>000 1 16 01083 01 0000 140</t>
  </si>
  <si>
    <t>000 1 16 01073 01 0000 140</t>
  </si>
  <si>
    <t>000 1 16 01063 01 0000 140</t>
  </si>
  <si>
    <t>000 1 16 01053 01 0000 140</t>
  </si>
  <si>
    <t>000 1 16 00000 00 0000 000</t>
  </si>
  <si>
    <t>Субсидии на выполнение работ по благоустройству территорий в рамках реализации проекта "Инициативы граждан"</t>
  </si>
  <si>
    <t>Субсидии на софинансирование расходов муниципальных программ, предусматривающих реализацию мероприятий по газификации домовладений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</si>
  <si>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документации, строительство скважин, канализационных калекторов и котельных)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</si>
  <si>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</si>
  <si>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</si>
  <si>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</si>
  <si>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</si>
  <si>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</si>
  <si>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</si>
  <si>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</si>
  <si>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 городской бюджет на 2022 год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</si>
  <si>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</si>
  <si>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</si>
  <si>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017 1 08 07173 01 0000 110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</si>
  <si>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</si>
  <si>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018 1 11 07014 04 0000 120</t>
  </si>
  <si>
    <t>018 1 11 09080 04 0000 120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</si>
  <si>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</si>
  <si>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016 1 16 10032 04 0000 140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</si>
  <si>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</si>
  <si>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000 1 16 10032 04 0000 140</t>
  </si>
  <si>
    <t>017 1 16 07010 04 0000 140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</si>
  <si>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</si>
  <si>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</si>
  <si>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</si>
  <si>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141 1 16 10123 01 0041 140</t>
  </si>
  <si>
    <t>000 116 01133 01 0000 140</t>
  </si>
  <si>
    <t>926 116 01133 01 0000 140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</si>
  <si>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</si>
  <si>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</si>
  <si>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016 2 02 25255 04 0000 150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</si>
  <si>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</si>
  <si>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</si>
  <si>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софинансирование работ по благоустройству территорий муниципальных образований</t>
  </si>
  <si>
    <t>Субсидии на поддержку и развитие сферы культуры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</si>
  <si>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</si>
  <si>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</si>
  <si>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Субсидии на повышение оплаты труда работников муниципальных учреждений культуры в Республике Алтай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</si>
  <si>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</si>
  <si>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016 2 02 40000 00 0000 150</t>
  </si>
  <si>
    <t>Иные межбюджетные трансферты на реализацию мероприятий индивидуальной программы социально-экономического развития Республики Алтай (мероприятия в сфере обращения с твердыми коммунальными отходами)</t>
  </si>
  <si>
    <t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</si>
  <si>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Иные межбюджетные трансферты на реализацию мероприятий индивидуальной программы социально-экономического развития Республики Алтай (разработка проектно-сметной документации на реконструкцию общеобразовательной школы № 12)</t>
  </si>
  <si>
    <t>016 2 02 45390 04 0000 150</t>
  </si>
  <si>
    <t>000 2 18 04000 04 0000 150</t>
  </si>
  <si>
    <t>Доходы бюджетов городских округов от возврата организациями остатков субсидий прошлых лет</t>
  </si>
  <si>
    <t>015 2 18 04020 04 0000 150</t>
  </si>
  <si>
    <t>Доходы бюджетов городских округов от возврата автономными учреждениями остатков субсидий прошлых лет</t>
  </si>
  <si>
    <t>015 2 18 04030 04 0000 150</t>
  </si>
  <si>
    <t>016 2 18 04030 04 0000 150</t>
  </si>
  <si>
    <t>000 2 19 00000 04 0000 150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</si>
  <si>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</si>
  <si>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016 2 19 45393 04 0000 150
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</si>
  <si>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«Безопасные и качественные автомобильные дороги» из бюджетов городских округов</t>
  </si>
  <si>
    <t>016 2 19 25232 04 0000 150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</si>
  <si>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</si>
  <si>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016 2 19 25304 04 0000 150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</si>
  <si>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</si>
  <si>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</si>
  <si>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016 2 02 25304 04 0000 150</t>
  </si>
  <si>
    <t>Субсидии на реализацию мероприятий по водоснабжению, водоотведению и очистке сточных вод (в части технологического присоединения)</t>
  </si>
  <si>
    <t>Межбюджетные трансферты, передаваемые бюджетам городских округов на реализацию мероприятий индивидуальных программ социально-экономического развития Республики Алтай (стимулирующие жилищное строительство)</t>
  </si>
  <si>
    <t>016 2 02 49999 04 0000 150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</si>
  <si>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</si>
  <si>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</t>
  </si>
  <si>
    <t>016 2 19 35176 04 0000 150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</si>
  <si>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Федерации", из бюджетов городских округов</t>
  </si>
  <si>
    <t xml:space="preserve">                                                                                             от «16» декабря 2021 года № 36-1</t>
  </si>
  <si>
    <t xml:space="preserve">                                                                                             городского Совета депутатов</t>
  </si>
  <si>
    <t>016 2 02 27112 04 0000 150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</si>
  <si>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</si>
  <si>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капитальный ремонт, ремонт и содержание автомобильных дорого общего пользования местного значения и искусственных сооружений на них</t>
  </si>
  <si>
    <t xml:space="preserve">Прочие межбюджетные трансферты, передаваемые бюджетам городских округов (софинансирование расходов местных бюджетов на обеспечение информатизации бюджетного процесса в мун. обр. в РА) </t>
  </si>
  <si>
    <t>016 2 02 45784 04 0000 150</t>
  </si>
  <si>
    <t>Межбюджетные трансферты, передаваемые бюджетам городских округов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</si>
  <si>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016 2 02 25394 04 0000 150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</si>
  <si>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</si>
  <si>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016 2 02 25750 04 0000 150</t>
  </si>
  <si>
    <t>Субсидии бюджетам городских округов на реализацию мероприятий по модернизации школьных систем образования</t>
  </si>
  <si>
    <t xml:space="preserve">Субсидии на развитие территориального общественного самоуправления </t>
  </si>
  <si>
    <t xml:space="preserve">Прочие межбюджетные трансферты, передаваемые бюджетам городских округов (финансовое обеспечение дорожной деятельности) </t>
  </si>
  <si>
    <t>012 2 18 04030 04 0000 150</t>
  </si>
  <si>
    <t xml:space="preserve">                                                                                           ПРИЛОЖЕНИЕ № 3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</si>
</sst>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_-* #,##0.0000_р_._-;\-* #,##0.0000_р_._-;_-* &quot;-&quot;????_р_._-;_-@_-"/>
    <numFmt numFmtId="208" formatCode="#,##0.0_ ;\-#,##0.0\ "/>
    <numFmt numFmtId="209" formatCode="0.0000"/>
    <numFmt numFmtId="210" formatCode="0.000000"/>
    <numFmt numFmtId="211" formatCode="0.0000000"/>
    <numFmt numFmtId="212" formatCode="#,##0.0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justify" wrapText="1"/>
    </xf>
    <xf numFmtId="0" fontId="3" fillId="33" borderId="10" xfId="0" applyNumberFormat="1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>
      <alignment horizont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33" borderId="12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213" fontId="3" fillId="0" borderId="0" xfId="0" applyNumberFormat="1" applyFont="1" applyAlignment="1">
      <alignment/>
    </xf>
    <xf numFmtId="0" fontId="3" fillId="33" borderId="10" xfId="0" applyFont="1" applyFill="1" applyBorder="1" applyAlignment="1">
      <alignment wrapText="1"/>
    </xf>
    <xf numFmtId="212" fontId="41" fillId="0" borderId="0" xfId="0" applyNumberFormat="1" applyFont="1" applyAlignment="1">
      <alignment horizontal="center" vertical="center"/>
    </xf>
    <xf numFmtId="174" fontId="41" fillId="0" borderId="0" xfId="0" applyNumberFormat="1" applyFont="1" applyAlignment="1">
      <alignment horizontal="right"/>
    </xf>
    <xf numFmtId="174" fontId="41" fillId="0" borderId="11" xfId="0" applyNumberFormat="1" applyFont="1" applyBorder="1" applyAlignment="1">
      <alignment horizontal="center" vertical="center"/>
    </xf>
    <xf numFmtId="212" fontId="42" fillId="0" borderId="10" xfId="60" applyNumberFormat="1" applyFont="1" applyBorder="1" applyAlignment="1">
      <alignment horizontal="center" vertical="center"/>
    </xf>
    <xf numFmtId="212" fontId="41" fillId="0" borderId="10" xfId="60" applyNumberFormat="1" applyFont="1" applyBorder="1" applyAlignment="1">
      <alignment horizontal="center" vertical="center"/>
    </xf>
    <xf numFmtId="212" fontId="41" fillId="0" borderId="13" xfId="60" applyNumberFormat="1" applyFont="1" applyBorder="1" applyAlignment="1">
      <alignment horizontal="center" vertical="center"/>
    </xf>
    <xf numFmtId="212" fontId="41" fillId="33" borderId="10" xfId="60" applyNumberFormat="1" applyFont="1" applyFill="1" applyBorder="1" applyAlignment="1">
      <alignment horizontal="center" vertical="center"/>
    </xf>
    <xf numFmtId="212" fontId="41" fillId="33" borderId="10" xfId="0" applyNumberFormat="1" applyFont="1" applyFill="1" applyBorder="1" applyAlignment="1">
      <alignment horizontal="center" vertical="center"/>
    </xf>
    <xf numFmtId="212" fontId="42" fillId="33" borderId="10" xfId="60" applyNumberFormat="1" applyFont="1" applyFill="1" applyBorder="1" applyAlignment="1">
      <alignment horizontal="center" vertical="center"/>
    </xf>
    <xf numFmtId="212" fontId="41" fillId="0" borderId="0" xfId="0" applyNumberFormat="1" applyFont="1" applyAlignment="1">
      <alignment/>
    </xf>
    <xf numFmtId="212" fontId="4" fillId="33" borderId="10" xfId="60" applyNumberFormat="1" applyFont="1" applyFill="1" applyBorder="1" applyAlignment="1">
      <alignment horizontal="center" vertical="center"/>
    </xf>
    <xf numFmtId="212" fontId="3" fillId="33" borderId="10" xfId="60" applyNumberFormat="1" applyFont="1" applyFill="1" applyBorder="1" applyAlignment="1">
      <alignment horizontal="center" vertical="center"/>
    </xf>
    <xf numFmtId="212" fontId="3" fillId="0" borderId="10" xfId="0" applyNumberFormat="1" applyFont="1" applyBorder="1" applyAlignment="1">
      <alignment horizontal="center" vertical="center"/>
    </xf>
    <xf numFmtId="212" fontId="3" fillId="33" borderId="10" xfId="0" applyNumberFormat="1" applyFont="1" applyFill="1" applyBorder="1" applyAlignment="1">
      <alignment horizontal="center" vertical="center"/>
    </xf>
    <xf numFmtId="212" fontId="4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2"/>
  <sheetViews>
    <sheetView tabSelected="1" zoomScale="110" zoomScaleNormal="110" zoomScalePageLayoutView="0" workbookViewId="0" topLeftCell="A199">
      <selection activeCell="D222" sqref="D222"/>
    </sheetView>
  </sheetViews>
  <sheetFormatPr defaultColWidth="9.00390625" defaultRowHeight="12.75"/>
  <cols>
    <col min="1" max="1" width="25.00390625" style="4" customWidth="1"/>
    <col min="2" max="2" width="59.25390625" style="4" customWidth="1"/>
    <col min="3" max="3" width="17.75390625" style="35" customWidth="1"/>
    <col min="4" max="4" width="5.25390625" style="4" customWidth="1"/>
    <col min="5" max="16384" width="9.125" style="4" customWidth="1"/>
  </cols>
  <sheetData>
    <row r="1" ht="12.75" hidden="1">
      <c r="C1" s="26"/>
    </row>
    <row r="2" ht="12.75" hidden="1">
      <c r="C2" s="26"/>
    </row>
    <row r="3" spans="2:3" ht="12.75">
      <c r="B3" s="41" t="s">
        <v>350</v>
      </c>
      <c r="C3" s="41"/>
    </row>
    <row r="4" spans="2:3" ht="12.75">
      <c r="B4" s="42" t="s">
        <v>188</v>
      </c>
      <c r="C4" s="42"/>
    </row>
    <row r="5" spans="2:3" ht="12.75">
      <c r="B5" s="42" t="s">
        <v>336</v>
      </c>
      <c r="C5" s="42"/>
    </row>
    <row r="6" spans="2:3" ht="12.75">
      <c r="B6" s="42" t="s">
        <v>335</v>
      </c>
      <c r="C6" s="42"/>
    </row>
    <row r="7" spans="1:3" ht="18" customHeight="1">
      <c r="A7" s="43" t="s">
        <v>187</v>
      </c>
      <c r="B7" s="43"/>
      <c r="C7" s="43"/>
    </row>
    <row r="8" spans="1:3" ht="15.75" customHeight="1">
      <c r="A8" s="43" t="s">
        <v>278</v>
      </c>
      <c r="B8" s="43"/>
      <c r="C8" s="43"/>
    </row>
    <row r="9" ht="12" customHeight="1">
      <c r="C9" s="27" t="s">
        <v>118</v>
      </c>
    </row>
    <row r="10" spans="1:3" ht="28.5" customHeight="1">
      <c r="A10" s="10" t="s">
        <v>6</v>
      </c>
      <c r="B10" s="11" t="s">
        <v>130</v>
      </c>
      <c r="C10" s="28" t="s">
        <v>189</v>
      </c>
    </row>
    <row r="11" spans="1:3" ht="18.75" customHeight="1">
      <c r="A11" s="19" t="s">
        <v>16</v>
      </c>
      <c r="B11" s="12" t="s">
        <v>47</v>
      </c>
      <c r="C11" s="29">
        <f>+C12+C19+C24+C40+C48+C51+C56+C64+C70+C73+C77+C128</f>
        <v>1262645</v>
      </c>
    </row>
    <row r="12" spans="1:3" ht="19.5" customHeight="1">
      <c r="A12" s="19" t="s">
        <v>17</v>
      </c>
      <c r="B12" s="12" t="s">
        <v>38</v>
      </c>
      <c r="C12" s="29">
        <f>+C13</f>
        <v>669911</v>
      </c>
    </row>
    <row r="13" spans="1:3" ht="12.75">
      <c r="A13" s="20" t="s">
        <v>13</v>
      </c>
      <c r="B13" s="13" t="s">
        <v>26</v>
      </c>
      <c r="C13" s="29">
        <f>+C14+C15+C16+C17+C18</f>
        <v>669911</v>
      </c>
    </row>
    <row r="14" spans="1:3" ht="64.5" customHeight="1">
      <c r="A14" s="14" t="s">
        <v>18</v>
      </c>
      <c r="B14" s="6" t="s">
        <v>72</v>
      </c>
      <c r="C14" s="30">
        <f>593926+10000</f>
        <v>603926</v>
      </c>
    </row>
    <row r="15" spans="1:3" ht="90" customHeight="1">
      <c r="A15" s="14" t="s">
        <v>73</v>
      </c>
      <c r="B15" s="6" t="s">
        <v>74</v>
      </c>
      <c r="C15" s="30">
        <v>3491</v>
      </c>
    </row>
    <row r="16" spans="1:3" ht="40.5" customHeight="1">
      <c r="A16" s="14" t="s">
        <v>19</v>
      </c>
      <c r="B16" s="3" t="s">
        <v>75</v>
      </c>
      <c r="C16" s="30">
        <v>6960</v>
      </c>
    </row>
    <row r="17" spans="1:3" ht="64.5" customHeight="1">
      <c r="A17" s="14" t="s">
        <v>20</v>
      </c>
      <c r="B17" s="6" t="s">
        <v>107</v>
      </c>
      <c r="C17" s="31">
        <v>3336</v>
      </c>
    </row>
    <row r="18" spans="1:3" ht="66.75" customHeight="1">
      <c r="A18" s="14" t="s">
        <v>279</v>
      </c>
      <c r="B18" s="6" t="s">
        <v>280</v>
      </c>
      <c r="C18" s="31">
        <f>42198+10000</f>
        <v>52198</v>
      </c>
    </row>
    <row r="19" spans="1:3" ht="29.25" customHeight="1">
      <c r="A19" s="16" t="s">
        <v>98</v>
      </c>
      <c r="B19" s="15" t="s">
        <v>91</v>
      </c>
      <c r="C19" s="29">
        <f>C20+C21+C22+C23</f>
        <v>12815</v>
      </c>
    </row>
    <row r="20" spans="1:3" ht="93.75" customHeight="1">
      <c r="A20" s="16" t="s">
        <v>251</v>
      </c>
      <c r="B20" s="6" t="s">
        <v>184</v>
      </c>
      <c r="C20" s="31">
        <v>5381.6</v>
      </c>
    </row>
    <row r="21" spans="1:3" ht="107.25" customHeight="1">
      <c r="A21" s="16" t="s">
        <v>252</v>
      </c>
      <c r="B21" s="5" t="s">
        <v>185</v>
      </c>
      <c r="C21" s="31">
        <v>38.5</v>
      </c>
    </row>
    <row r="22" spans="1:3" ht="89.25">
      <c r="A22" s="16" t="s">
        <v>253</v>
      </c>
      <c r="B22" s="5" t="s">
        <v>186</v>
      </c>
      <c r="C22" s="31">
        <v>7394.9</v>
      </c>
    </row>
    <row r="23" spans="1:3" ht="54.75" customHeight="1" hidden="1">
      <c r="A23" s="16" t="s">
        <v>96</v>
      </c>
      <c r="B23" s="1" t="s">
        <v>97</v>
      </c>
      <c r="C23" s="31"/>
    </row>
    <row r="24" spans="1:3" ht="16.5" customHeight="1">
      <c r="A24" s="16" t="s">
        <v>9</v>
      </c>
      <c r="B24" s="13" t="s">
        <v>1</v>
      </c>
      <c r="C24" s="29">
        <f>C32+C25+C35+C38</f>
        <v>342243.60000000003</v>
      </c>
    </row>
    <row r="25" spans="1:3" ht="25.5" customHeight="1">
      <c r="A25" s="16" t="s">
        <v>62</v>
      </c>
      <c r="B25" s="1" t="s">
        <v>34</v>
      </c>
      <c r="C25" s="30">
        <f>C26+C29</f>
        <v>325548.7</v>
      </c>
    </row>
    <row r="26" spans="1:3" ht="27.75" customHeight="1">
      <c r="A26" s="16" t="s">
        <v>86</v>
      </c>
      <c r="B26" s="1" t="s">
        <v>35</v>
      </c>
      <c r="C26" s="30">
        <f>C27+C28</f>
        <v>199037.6</v>
      </c>
    </row>
    <row r="27" spans="1:3" ht="26.25" customHeight="1">
      <c r="A27" s="16" t="s">
        <v>53</v>
      </c>
      <c r="B27" s="1" t="s">
        <v>35</v>
      </c>
      <c r="C27" s="30">
        <f>163460.6+35577</f>
        <v>199037.6</v>
      </c>
    </row>
    <row r="28" spans="1:3" ht="39.75" customHeight="1" hidden="1">
      <c r="A28" s="16" t="s">
        <v>54</v>
      </c>
      <c r="B28" s="1" t="s">
        <v>55</v>
      </c>
      <c r="C28" s="30"/>
    </row>
    <row r="29" spans="1:3" ht="28.5" customHeight="1">
      <c r="A29" s="16" t="s">
        <v>87</v>
      </c>
      <c r="B29" s="1" t="s">
        <v>36</v>
      </c>
      <c r="C29" s="30">
        <f>C30+C31</f>
        <v>126511.1</v>
      </c>
    </row>
    <row r="30" spans="1:3" ht="53.25" customHeight="1">
      <c r="A30" s="16" t="s">
        <v>63</v>
      </c>
      <c r="B30" s="1" t="s">
        <v>141</v>
      </c>
      <c r="C30" s="30">
        <f>106511.1+20000</f>
        <v>126511.1</v>
      </c>
    </row>
    <row r="31" spans="1:3" ht="52.5" customHeight="1" hidden="1">
      <c r="A31" s="16" t="s">
        <v>64</v>
      </c>
      <c r="B31" s="1" t="s">
        <v>56</v>
      </c>
      <c r="C31" s="30"/>
    </row>
    <row r="32" spans="1:3" ht="12.75">
      <c r="A32" s="16" t="s">
        <v>88</v>
      </c>
      <c r="B32" s="1" t="s">
        <v>2</v>
      </c>
      <c r="C32" s="30">
        <f>C33+C34</f>
        <v>621.9</v>
      </c>
    </row>
    <row r="33" spans="1:3" ht="12.75">
      <c r="A33" s="16" t="s">
        <v>65</v>
      </c>
      <c r="B33" s="1" t="s">
        <v>2</v>
      </c>
      <c r="C33" s="30">
        <v>621.9</v>
      </c>
    </row>
    <row r="34" spans="1:3" ht="25.5" hidden="1">
      <c r="A34" s="16" t="s">
        <v>66</v>
      </c>
      <c r="B34" s="1" t="s">
        <v>57</v>
      </c>
      <c r="C34" s="30"/>
    </row>
    <row r="35" spans="1:3" ht="12.75">
      <c r="A35" s="16" t="s">
        <v>89</v>
      </c>
      <c r="B35" s="1" t="s">
        <v>58</v>
      </c>
      <c r="C35" s="30">
        <f>C36+C37</f>
        <v>978.8</v>
      </c>
    </row>
    <row r="36" spans="1:3" ht="12.75">
      <c r="A36" s="16" t="s">
        <v>67</v>
      </c>
      <c r="B36" s="1" t="s">
        <v>58</v>
      </c>
      <c r="C36" s="30">
        <v>978.8</v>
      </c>
    </row>
    <row r="37" spans="1:3" ht="25.5" hidden="1">
      <c r="A37" s="16" t="s">
        <v>68</v>
      </c>
      <c r="B37" s="1" t="s">
        <v>59</v>
      </c>
      <c r="C37" s="30"/>
    </row>
    <row r="38" spans="1:3" ht="27" customHeight="1">
      <c r="A38" s="16" t="s">
        <v>94</v>
      </c>
      <c r="B38" s="1" t="s">
        <v>92</v>
      </c>
      <c r="C38" s="30">
        <f>C39</f>
        <v>15094.2</v>
      </c>
    </row>
    <row r="39" spans="1:3" ht="25.5" customHeight="1">
      <c r="A39" s="16" t="s">
        <v>95</v>
      </c>
      <c r="B39" s="1" t="s">
        <v>93</v>
      </c>
      <c r="C39" s="30">
        <v>15094.2</v>
      </c>
    </row>
    <row r="40" spans="1:3" ht="12.75">
      <c r="A40" s="16" t="s">
        <v>11</v>
      </c>
      <c r="B40" s="13" t="s">
        <v>3</v>
      </c>
      <c r="C40" s="29">
        <f>+C41+C42+C45</f>
        <v>198030.6</v>
      </c>
    </row>
    <row r="41" spans="1:3" ht="39" customHeight="1">
      <c r="A41" s="16" t="s">
        <v>23</v>
      </c>
      <c r="B41" s="1" t="s">
        <v>29</v>
      </c>
      <c r="C41" s="30">
        <v>25707.6</v>
      </c>
    </row>
    <row r="42" spans="1:3" ht="12.75">
      <c r="A42" s="16" t="s">
        <v>10</v>
      </c>
      <c r="B42" s="1" t="s">
        <v>4</v>
      </c>
      <c r="C42" s="30">
        <f>C43+C44</f>
        <v>132964.4</v>
      </c>
    </row>
    <row r="43" spans="1:3" ht="26.25" customHeight="1">
      <c r="A43" s="16" t="s">
        <v>21</v>
      </c>
      <c r="B43" s="1" t="s">
        <v>14</v>
      </c>
      <c r="C43" s="30">
        <v>132964.4</v>
      </c>
    </row>
    <row r="44" spans="1:3" ht="25.5" hidden="1">
      <c r="A44" s="16" t="s">
        <v>22</v>
      </c>
      <c r="B44" s="1" t="s">
        <v>15</v>
      </c>
      <c r="C44" s="30"/>
    </row>
    <row r="45" spans="1:3" ht="12.75">
      <c r="A45" s="16" t="s">
        <v>60</v>
      </c>
      <c r="B45" s="2" t="s">
        <v>190</v>
      </c>
      <c r="C45" s="29">
        <f>C46+C47</f>
        <v>39358.6</v>
      </c>
    </row>
    <row r="46" spans="1:3" ht="27.75" customHeight="1">
      <c r="A46" s="16" t="s">
        <v>109</v>
      </c>
      <c r="B46" s="1" t="s">
        <v>108</v>
      </c>
      <c r="C46" s="30">
        <v>26292.3</v>
      </c>
    </row>
    <row r="47" spans="1:3" ht="27.75" customHeight="1">
      <c r="A47" s="16" t="s">
        <v>110</v>
      </c>
      <c r="B47" s="1" t="s">
        <v>111</v>
      </c>
      <c r="C47" s="30">
        <v>13066.3</v>
      </c>
    </row>
    <row r="48" spans="1:3" ht="27" customHeight="1">
      <c r="A48" s="16" t="s">
        <v>45</v>
      </c>
      <c r="B48" s="2" t="s">
        <v>46</v>
      </c>
      <c r="C48" s="29">
        <f>C49+C50</f>
        <v>1744.6</v>
      </c>
    </row>
    <row r="49" spans="1:3" ht="14.25" customHeight="1" hidden="1">
      <c r="A49" s="16" t="s">
        <v>128</v>
      </c>
      <c r="B49" s="1" t="s">
        <v>129</v>
      </c>
      <c r="C49" s="30"/>
    </row>
    <row r="50" spans="1:3" ht="12.75">
      <c r="A50" s="16" t="s">
        <v>43</v>
      </c>
      <c r="B50" s="1" t="s">
        <v>44</v>
      </c>
      <c r="C50" s="30">
        <v>1744.6</v>
      </c>
    </row>
    <row r="51" spans="1:3" ht="12.75">
      <c r="A51" s="16" t="s">
        <v>12</v>
      </c>
      <c r="B51" s="13" t="s">
        <v>27</v>
      </c>
      <c r="C51" s="29">
        <f>+C52+C53+C54+C55</f>
        <v>12700</v>
      </c>
    </row>
    <row r="52" spans="1:3" ht="37.5" customHeight="1">
      <c r="A52" s="16" t="s">
        <v>31</v>
      </c>
      <c r="B52" s="1" t="s">
        <v>112</v>
      </c>
      <c r="C52" s="30">
        <v>11275</v>
      </c>
    </row>
    <row r="53" spans="1:3" ht="52.5" customHeight="1">
      <c r="A53" s="16" t="s">
        <v>51</v>
      </c>
      <c r="B53" s="1" t="s">
        <v>113</v>
      </c>
      <c r="C53" s="30">
        <v>1235</v>
      </c>
    </row>
    <row r="54" spans="1:3" ht="27.75" customHeight="1">
      <c r="A54" s="16" t="s">
        <v>124</v>
      </c>
      <c r="B54" s="1" t="s">
        <v>37</v>
      </c>
      <c r="C54" s="30">
        <v>170</v>
      </c>
    </row>
    <row r="55" spans="1:3" ht="67.5" customHeight="1">
      <c r="A55" s="16" t="s">
        <v>281</v>
      </c>
      <c r="B55" s="1" t="s">
        <v>282</v>
      </c>
      <c r="C55" s="30">
        <v>20</v>
      </c>
    </row>
    <row r="56" spans="1:3" ht="42.75" customHeight="1">
      <c r="A56" s="16" t="s">
        <v>100</v>
      </c>
      <c r="B56" s="2" t="s">
        <v>5</v>
      </c>
      <c r="C56" s="29">
        <f>+C57+C58+C59+C60+C61+C62+C63</f>
        <v>15555.1</v>
      </c>
    </row>
    <row r="57" spans="1:3" ht="38.25" customHeight="1" hidden="1">
      <c r="A57" s="16" t="s">
        <v>117</v>
      </c>
      <c r="B57" s="1" t="s">
        <v>115</v>
      </c>
      <c r="C57" s="30"/>
    </row>
    <row r="58" spans="1:3" ht="66" customHeight="1">
      <c r="A58" s="16" t="s">
        <v>76</v>
      </c>
      <c r="B58" s="5" t="s">
        <v>77</v>
      </c>
      <c r="C58" s="30">
        <v>6907.7</v>
      </c>
    </row>
    <row r="59" spans="1:3" ht="51" customHeight="1">
      <c r="A59" s="16" t="s">
        <v>69</v>
      </c>
      <c r="B59" s="1" t="s">
        <v>114</v>
      </c>
      <c r="C59" s="30">
        <v>2493.6</v>
      </c>
    </row>
    <row r="60" spans="1:3" ht="27" customHeight="1">
      <c r="A60" s="16" t="s">
        <v>161</v>
      </c>
      <c r="B60" s="1" t="s">
        <v>162</v>
      </c>
      <c r="C60" s="30">
        <v>4477.1</v>
      </c>
    </row>
    <row r="61" spans="1:3" ht="39" customHeight="1">
      <c r="A61" s="17" t="s">
        <v>283</v>
      </c>
      <c r="B61" s="1" t="s">
        <v>136</v>
      </c>
      <c r="C61" s="30">
        <v>400</v>
      </c>
    </row>
    <row r="62" spans="1:3" ht="66.75" customHeight="1">
      <c r="A62" s="16" t="s">
        <v>196</v>
      </c>
      <c r="B62" s="1" t="s">
        <v>102</v>
      </c>
      <c r="C62" s="30">
        <v>350.7</v>
      </c>
    </row>
    <row r="63" spans="1:3" ht="78.75" customHeight="1">
      <c r="A63" s="17" t="s">
        <v>284</v>
      </c>
      <c r="B63" s="1" t="s">
        <v>285</v>
      </c>
      <c r="C63" s="30">
        <v>926</v>
      </c>
    </row>
    <row r="64" spans="1:3" ht="28.5" customHeight="1">
      <c r="A64" s="16" t="s">
        <v>99</v>
      </c>
      <c r="B64" s="2" t="s">
        <v>7</v>
      </c>
      <c r="C64" s="29">
        <f>C65+C66+C67+C68+C69</f>
        <v>774.4</v>
      </c>
    </row>
    <row r="65" spans="1:3" ht="25.5" customHeight="1">
      <c r="A65" s="16" t="s">
        <v>78</v>
      </c>
      <c r="B65" s="1" t="s">
        <v>82</v>
      </c>
      <c r="C65" s="30">
        <v>35.6</v>
      </c>
    </row>
    <row r="66" spans="1:3" ht="24.75" customHeight="1" hidden="1">
      <c r="A66" s="16" t="s">
        <v>79</v>
      </c>
      <c r="B66" s="1" t="s">
        <v>83</v>
      </c>
      <c r="C66" s="30"/>
    </row>
    <row r="67" spans="1:3" ht="17.25" customHeight="1">
      <c r="A67" s="16" t="s">
        <v>80</v>
      </c>
      <c r="B67" s="1" t="s">
        <v>84</v>
      </c>
      <c r="C67" s="30">
        <v>738.8</v>
      </c>
    </row>
    <row r="68" spans="1:3" ht="24" customHeight="1" hidden="1">
      <c r="A68" s="16" t="s">
        <v>137</v>
      </c>
      <c r="B68" s="1" t="s">
        <v>138</v>
      </c>
      <c r="C68" s="30"/>
    </row>
    <row r="69" spans="1:3" ht="26.25" customHeight="1" hidden="1">
      <c r="A69" s="16" t="s">
        <v>81</v>
      </c>
      <c r="B69" s="1" t="s">
        <v>85</v>
      </c>
      <c r="C69" s="30"/>
    </row>
    <row r="70" spans="1:3" ht="26.25" customHeight="1">
      <c r="A70" s="16" t="s">
        <v>120</v>
      </c>
      <c r="B70" s="2" t="s">
        <v>121</v>
      </c>
      <c r="C70" s="29">
        <f>C71+C72</f>
        <v>283.4</v>
      </c>
    </row>
    <row r="71" spans="1:3" ht="26.25" customHeight="1">
      <c r="A71" s="16" t="s">
        <v>166</v>
      </c>
      <c r="B71" s="1" t="s">
        <v>165</v>
      </c>
      <c r="C71" s="30">
        <v>113.4</v>
      </c>
    </row>
    <row r="72" spans="1:3" ht="18" customHeight="1">
      <c r="A72" s="16" t="s">
        <v>122</v>
      </c>
      <c r="B72" s="1" t="s">
        <v>123</v>
      </c>
      <c r="C72" s="30">
        <v>170</v>
      </c>
    </row>
    <row r="73" spans="1:3" ht="12.75">
      <c r="A73" s="16" t="s">
        <v>40</v>
      </c>
      <c r="B73" s="2" t="s">
        <v>48</v>
      </c>
      <c r="C73" s="29">
        <f>C74+C75+C76</f>
        <v>3891.9</v>
      </c>
    </row>
    <row r="74" spans="1:3" ht="81" customHeight="1">
      <c r="A74" s="16" t="s">
        <v>140</v>
      </c>
      <c r="B74" s="1" t="s">
        <v>139</v>
      </c>
      <c r="C74" s="30">
        <v>1350.4</v>
      </c>
    </row>
    <row r="75" spans="1:3" ht="39.75" customHeight="1">
      <c r="A75" s="16" t="s">
        <v>70</v>
      </c>
      <c r="B75" s="1" t="s">
        <v>41</v>
      </c>
      <c r="C75" s="30">
        <v>2474.5</v>
      </c>
    </row>
    <row r="76" spans="1:3" ht="38.25">
      <c r="A76" s="16" t="s">
        <v>125</v>
      </c>
      <c r="B76" s="1" t="s">
        <v>90</v>
      </c>
      <c r="C76" s="30">
        <v>67</v>
      </c>
    </row>
    <row r="77" spans="1:3" ht="12.75">
      <c r="A77" s="16" t="s">
        <v>267</v>
      </c>
      <c r="B77" s="2" t="s">
        <v>39</v>
      </c>
      <c r="C77" s="29">
        <f>C78+C81+C84+C87+C89+C91+C93+C95+C98+C100+C103+C106+C109+C112+C114+C116+C118+C124+C126</f>
        <v>1735.4</v>
      </c>
    </row>
    <row r="78" spans="1:3" ht="63.75">
      <c r="A78" s="16" t="s">
        <v>266</v>
      </c>
      <c r="B78" s="5" t="s">
        <v>205</v>
      </c>
      <c r="C78" s="30">
        <f>C79+C80</f>
        <v>86.592</v>
      </c>
    </row>
    <row r="79" spans="1:3" ht="63.75" hidden="1">
      <c r="A79" s="16" t="s">
        <v>204</v>
      </c>
      <c r="B79" s="5" t="s">
        <v>205</v>
      </c>
      <c r="C79" s="30">
        <v>11.5</v>
      </c>
    </row>
    <row r="80" spans="1:3" ht="63.75" hidden="1">
      <c r="A80" s="16" t="s">
        <v>210</v>
      </c>
      <c r="B80" s="5" t="s">
        <v>205</v>
      </c>
      <c r="C80" s="30">
        <v>75.092</v>
      </c>
    </row>
    <row r="81" spans="1:3" ht="76.5">
      <c r="A81" s="16" t="s">
        <v>265</v>
      </c>
      <c r="B81" s="5" t="s">
        <v>207</v>
      </c>
      <c r="C81" s="30">
        <f>C82+C83</f>
        <v>169.076</v>
      </c>
    </row>
    <row r="82" spans="1:3" ht="76.5" hidden="1">
      <c r="A82" s="16" t="s">
        <v>206</v>
      </c>
      <c r="B82" s="5" t="s">
        <v>207</v>
      </c>
      <c r="C82" s="30">
        <v>10</v>
      </c>
    </row>
    <row r="83" spans="1:3" ht="76.5" hidden="1">
      <c r="A83" s="16" t="s">
        <v>212</v>
      </c>
      <c r="B83" s="5" t="s">
        <v>207</v>
      </c>
      <c r="C83" s="30">
        <v>159.076</v>
      </c>
    </row>
    <row r="84" spans="1:3" ht="63.75">
      <c r="A84" s="16" t="s">
        <v>264</v>
      </c>
      <c r="B84" s="5" t="s">
        <v>209</v>
      </c>
      <c r="C84" s="30">
        <f>C85+C86</f>
        <v>50.041</v>
      </c>
    </row>
    <row r="85" spans="1:3" ht="63.75" hidden="1">
      <c r="A85" s="16" t="s">
        <v>208</v>
      </c>
      <c r="B85" s="5" t="s">
        <v>209</v>
      </c>
      <c r="C85" s="30">
        <v>6</v>
      </c>
    </row>
    <row r="86" spans="1:3" ht="63.75" hidden="1">
      <c r="A86" s="16" t="s">
        <v>211</v>
      </c>
      <c r="B86" s="5" t="s">
        <v>209</v>
      </c>
      <c r="C86" s="30">
        <v>44.041</v>
      </c>
    </row>
    <row r="87" spans="1:3" ht="63.75">
      <c r="A87" s="16" t="s">
        <v>263</v>
      </c>
      <c r="B87" s="5" t="s">
        <v>215</v>
      </c>
      <c r="C87" s="30">
        <f>C88</f>
        <v>40</v>
      </c>
    </row>
    <row r="88" spans="1:3" ht="63.75" hidden="1">
      <c r="A88" s="16" t="s">
        <v>213</v>
      </c>
      <c r="B88" s="5" t="s">
        <v>215</v>
      </c>
      <c r="C88" s="30">
        <v>40</v>
      </c>
    </row>
    <row r="89" spans="1:3" ht="63.75">
      <c r="A89" s="16" t="s">
        <v>262</v>
      </c>
      <c r="B89" s="5" t="s">
        <v>216</v>
      </c>
      <c r="C89" s="30">
        <f>C90</f>
        <v>6.067</v>
      </c>
    </row>
    <row r="90" spans="1:3" ht="63.75" hidden="1">
      <c r="A90" s="16" t="s">
        <v>214</v>
      </c>
      <c r="B90" s="5" t="s">
        <v>216</v>
      </c>
      <c r="C90" s="30">
        <v>6.067</v>
      </c>
    </row>
    <row r="91" spans="1:3" ht="63.75">
      <c r="A91" s="16" t="s">
        <v>230</v>
      </c>
      <c r="B91" s="5" t="s">
        <v>229</v>
      </c>
      <c r="C91" s="30">
        <f>C92</f>
        <v>30.5</v>
      </c>
    </row>
    <row r="92" spans="1:3" ht="52.5" customHeight="1" hidden="1">
      <c r="A92" s="16" t="s">
        <v>203</v>
      </c>
      <c r="B92" s="5" t="s">
        <v>229</v>
      </c>
      <c r="C92" s="30">
        <v>30.5</v>
      </c>
    </row>
    <row r="93" spans="1:3" ht="69" customHeight="1">
      <c r="A93" s="16" t="s">
        <v>294</v>
      </c>
      <c r="B93" s="5" t="s">
        <v>296</v>
      </c>
      <c r="C93" s="30">
        <f>C94</f>
        <v>2.067</v>
      </c>
    </row>
    <row r="94" spans="1:3" ht="66" customHeight="1" hidden="1">
      <c r="A94" s="16" t="s">
        <v>295</v>
      </c>
      <c r="B94" s="5" t="s">
        <v>296</v>
      </c>
      <c r="C94" s="30">
        <v>2.067</v>
      </c>
    </row>
    <row r="95" spans="1:3" ht="79.5" customHeight="1">
      <c r="A95" s="16" t="s">
        <v>261</v>
      </c>
      <c r="B95" s="5" t="s">
        <v>231</v>
      </c>
      <c r="C95" s="30">
        <f>C96+C97</f>
        <v>48.561</v>
      </c>
    </row>
    <row r="96" spans="1:3" ht="78.75" customHeight="1" hidden="1">
      <c r="A96" s="16" t="s">
        <v>217</v>
      </c>
      <c r="B96" s="5" t="s">
        <v>231</v>
      </c>
      <c r="C96" s="30">
        <v>1.5</v>
      </c>
    </row>
    <row r="97" spans="1:3" ht="78.75" customHeight="1" hidden="1">
      <c r="A97" s="16" t="s">
        <v>224</v>
      </c>
      <c r="B97" s="5" t="s">
        <v>231</v>
      </c>
      <c r="C97" s="30">
        <v>47.061</v>
      </c>
    </row>
    <row r="98" spans="1:3" ht="92.25" customHeight="1">
      <c r="A98" s="16" t="s">
        <v>260</v>
      </c>
      <c r="B98" s="5" t="s">
        <v>226</v>
      </c>
      <c r="C98" s="30">
        <f>C99</f>
        <v>38.026</v>
      </c>
    </row>
    <row r="99" spans="1:3" ht="93" customHeight="1" hidden="1">
      <c r="A99" s="16" t="s">
        <v>225</v>
      </c>
      <c r="B99" s="5" t="s">
        <v>226</v>
      </c>
      <c r="C99" s="30">
        <v>38.026</v>
      </c>
    </row>
    <row r="100" spans="1:3" ht="66.75" customHeight="1">
      <c r="A100" s="16" t="s">
        <v>259</v>
      </c>
      <c r="B100" s="5" t="s">
        <v>219</v>
      </c>
      <c r="C100" s="30">
        <f>C101+C102</f>
        <v>15.098</v>
      </c>
    </row>
    <row r="101" spans="1:3" ht="67.5" customHeight="1" hidden="1">
      <c r="A101" s="16" t="s">
        <v>218</v>
      </c>
      <c r="B101" s="5" t="s">
        <v>219</v>
      </c>
      <c r="C101" s="30">
        <v>1</v>
      </c>
    </row>
    <row r="102" spans="1:3" ht="67.5" customHeight="1" hidden="1">
      <c r="A102" s="16" t="s">
        <v>227</v>
      </c>
      <c r="B102" s="5" t="s">
        <v>219</v>
      </c>
      <c r="C102" s="30">
        <v>14.098</v>
      </c>
    </row>
    <row r="103" spans="1:3" ht="67.5" customHeight="1">
      <c r="A103" s="16" t="s">
        <v>258</v>
      </c>
      <c r="B103" s="5" t="s">
        <v>167</v>
      </c>
      <c r="C103" s="30">
        <f>C104+C105</f>
        <v>150.558</v>
      </c>
    </row>
    <row r="104" spans="1:3" ht="66" customHeight="1" hidden="1">
      <c r="A104" s="16" t="s">
        <v>220</v>
      </c>
      <c r="B104" s="5" t="s">
        <v>167</v>
      </c>
      <c r="C104" s="30">
        <v>4.5</v>
      </c>
    </row>
    <row r="105" spans="1:3" ht="66" customHeight="1" hidden="1">
      <c r="A105" s="16" t="s">
        <v>228</v>
      </c>
      <c r="B105" s="1" t="s">
        <v>191</v>
      </c>
      <c r="C105" s="30">
        <v>146.058</v>
      </c>
    </row>
    <row r="106" spans="1:3" ht="66" customHeight="1">
      <c r="A106" s="16" t="s">
        <v>257</v>
      </c>
      <c r="B106" s="1" t="s">
        <v>168</v>
      </c>
      <c r="C106" s="30">
        <f>C107+C108</f>
        <v>288.033</v>
      </c>
    </row>
    <row r="107" spans="1:3" ht="63.75" hidden="1">
      <c r="A107" s="16" t="s">
        <v>221</v>
      </c>
      <c r="B107" s="1" t="s">
        <v>168</v>
      </c>
      <c r="C107" s="30">
        <v>7</v>
      </c>
    </row>
    <row r="108" spans="1:3" ht="63.75" hidden="1">
      <c r="A108" s="16" t="s">
        <v>223</v>
      </c>
      <c r="B108" s="1" t="s">
        <v>168</v>
      </c>
      <c r="C108" s="30">
        <v>281.033</v>
      </c>
    </row>
    <row r="109" spans="1:3" ht="51">
      <c r="A109" s="16" t="s">
        <v>256</v>
      </c>
      <c r="B109" s="8" t="s">
        <v>234</v>
      </c>
      <c r="C109" s="32">
        <f>C110+C111</f>
        <v>60</v>
      </c>
    </row>
    <row r="110" spans="1:3" ht="51" hidden="1">
      <c r="A110" s="16" t="s">
        <v>235</v>
      </c>
      <c r="B110" s="8" t="s">
        <v>234</v>
      </c>
      <c r="C110" s="32">
        <v>1</v>
      </c>
    </row>
    <row r="111" spans="1:3" ht="51" hidden="1">
      <c r="A111" s="16" t="s">
        <v>236</v>
      </c>
      <c r="B111" s="8" t="s">
        <v>234</v>
      </c>
      <c r="C111" s="32">
        <v>59</v>
      </c>
    </row>
    <row r="112" spans="1:3" ht="38.25">
      <c r="A112" s="16" t="s">
        <v>255</v>
      </c>
      <c r="B112" s="8" t="s">
        <v>238</v>
      </c>
      <c r="C112" s="32">
        <f>C113</f>
        <v>32</v>
      </c>
    </row>
    <row r="113" spans="1:3" ht="38.25" hidden="1">
      <c r="A113" s="16" t="s">
        <v>237</v>
      </c>
      <c r="B113" s="8" t="s">
        <v>238</v>
      </c>
      <c r="C113" s="32">
        <v>32</v>
      </c>
    </row>
    <row r="114" spans="1:3" ht="51">
      <c r="A114" s="16" t="s">
        <v>291</v>
      </c>
      <c r="B114" s="8" t="s">
        <v>290</v>
      </c>
      <c r="C114" s="32">
        <f>C115</f>
        <v>70</v>
      </c>
    </row>
    <row r="115" spans="1:3" ht="51" hidden="1">
      <c r="A115" s="16" t="s">
        <v>289</v>
      </c>
      <c r="B115" s="8" t="s">
        <v>290</v>
      </c>
      <c r="C115" s="32">
        <v>70</v>
      </c>
    </row>
    <row r="116" spans="1:3" ht="51">
      <c r="A116" s="16" t="s">
        <v>288</v>
      </c>
      <c r="B116" s="8" t="s">
        <v>287</v>
      </c>
      <c r="C116" s="32">
        <f>C117</f>
        <v>340.781</v>
      </c>
    </row>
    <row r="117" spans="1:3" ht="51" hidden="1">
      <c r="A117" s="16" t="s">
        <v>286</v>
      </c>
      <c r="B117" s="8" t="s">
        <v>287</v>
      </c>
      <c r="C117" s="32">
        <v>340.781</v>
      </c>
    </row>
    <row r="118" spans="1:3" ht="54" customHeight="1">
      <c r="A118" s="16" t="s">
        <v>197</v>
      </c>
      <c r="B118" s="8" t="s">
        <v>292</v>
      </c>
      <c r="C118" s="30">
        <f>C119+C120+C121+C122+C123</f>
        <v>208</v>
      </c>
    </row>
    <row r="119" spans="1:3" ht="54.75" customHeight="1" hidden="1">
      <c r="A119" s="16" t="s">
        <v>198</v>
      </c>
      <c r="B119" s="8" t="s">
        <v>292</v>
      </c>
      <c r="C119" s="32">
        <v>76</v>
      </c>
    </row>
    <row r="120" spans="1:3" ht="54" customHeight="1" hidden="1">
      <c r="A120" s="16" t="s">
        <v>199</v>
      </c>
      <c r="B120" s="8" t="s">
        <v>292</v>
      </c>
      <c r="C120" s="32">
        <v>50</v>
      </c>
    </row>
    <row r="121" spans="1:3" ht="53.25" customHeight="1" hidden="1">
      <c r="A121" s="16" t="s">
        <v>200</v>
      </c>
      <c r="B121" s="8" t="s">
        <v>292</v>
      </c>
      <c r="C121" s="32"/>
    </row>
    <row r="122" spans="1:3" ht="51" customHeight="1" hidden="1">
      <c r="A122" s="16" t="s">
        <v>293</v>
      </c>
      <c r="B122" s="8" t="s">
        <v>292</v>
      </c>
      <c r="C122" s="32">
        <v>62</v>
      </c>
    </row>
    <row r="123" spans="1:3" ht="54" customHeight="1" hidden="1">
      <c r="A123" s="16" t="s">
        <v>201</v>
      </c>
      <c r="B123" s="8" t="s">
        <v>292</v>
      </c>
      <c r="C123" s="32">
        <v>20</v>
      </c>
    </row>
    <row r="124" spans="1:3" ht="66.75" customHeight="1">
      <c r="A124" s="16" t="s">
        <v>233</v>
      </c>
      <c r="B124" s="8" t="s">
        <v>232</v>
      </c>
      <c r="C124" s="32">
        <f>C125</f>
        <v>100</v>
      </c>
    </row>
    <row r="125" spans="1:3" ht="69" customHeight="1" hidden="1">
      <c r="A125" s="16" t="s">
        <v>202</v>
      </c>
      <c r="B125" s="8" t="s">
        <v>232</v>
      </c>
      <c r="C125" s="32">
        <v>100</v>
      </c>
    </row>
    <row r="126" spans="1:3" ht="82.5" customHeight="1" hidden="1">
      <c r="A126" s="16" t="s">
        <v>254</v>
      </c>
      <c r="B126" s="8" t="s">
        <v>169</v>
      </c>
      <c r="C126" s="32">
        <f>C127</f>
        <v>0</v>
      </c>
    </row>
    <row r="127" spans="1:3" ht="76.5" hidden="1">
      <c r="A127" s="16" t="s">
        <v>222</v>
      </c>
      <c r="B127" s="8" t="s">
        <v>169</v>
      </c>
      <c r="C127" s="32"/>
    </row>
    <row r="128" spans="1:3" ht="15.75" customHeight="1">
      <c r="A128" s="16" t="s">
        <v>49</v>
      </c>
      <c r="B128" s="9" t="s">
        <v>25</v>
      </c>
      <c r="C128" s="33">
        <f>C130</f>
        <v>2960</v>
      </c>
    </row>
    <row r="129" spans="1:3" ht="14.25" customHeight="1" hidden="1">
      <c r="A129" s="16" t="s">
        <v>42</v>
      </c>
      <c r="B129" s="8" t="s">
        <v>24</v>
      </c>
      <c r="C129" s="33"/>
    </row>
    <row r="130" spans="1:3" ht="15.75" customHeight="1">
      <c r="A130" s="16" t="s">
        <v>71</v>
      </c>
      <c r="B130" s="8" t="s">
        <v>24</v>
      </c>
      <c r="C130" s="33">
        <v>2960</v>
      </c>
    </row>
    <row r="131" spans="1:4" ht="12.75">
      <c r="A131" s="16" t="s">
        <v>32</v>
      </c>
      <c r="B131" s="18" t="s">
        <v>33</v>
      </c>
      <c r="C131" s="36">
        <f>C132+C205+C213</f>
        <v>1988366.54094</v>
      </c>
      <c r="D131" s="24"/>
    </row>
    <row r="132" spans="1:3" ht="25.5">
      <c r="A132" s="16" t="s">
        <v>28</v>
      </c>
      <c r="B132" s="9" t="s">
        <v>30</v>
      </c>
      <c r="C132" s="36">
        <f>C133+C134+C170+C189</f>
        <v>2000077.60335</v>
      </c>
    </row>
    <row r="133" spans="1:3" ht="25.5">
      <c r="A133" s="16" t="s">
        <v>142</v>
      </c>
      <c r="B133" s="8" t="s">
        <v>0</v>
      </c>
      <c r="C133" s="37">
        <f>5000+1000</f>
        <v>6000</v>
      </c>
    </row>
    <row r="134" spans="1:3" ht="25.5">
      <c r="A134" s="16" t="s">
        <v>143</v>
      </c>
      <c r="B134" s="9" t="s">
        <v>101</v>
      </c>
      <c r="C134" s="36">
        <f>C136+C137+C138+C139+C140+C141+C142+C143+C144+C145+C146+C147+C148+C149</f>
        <v>696789.09817</v>
      </c>
    </row>
    <row r="135" spans="1:3" ht="38.25" hidden="1">
      <c r="A135" s="16" t="s">
        <v>159</v>
      </c>
      <c r="B135" s="7" t="s">
        <v>172</v>
      </c>
      <c r="C135" s="38"/>
    </row>
    <row r="136" spans="1:3" ht="51">
      <c r="A136" s="16" t="s">
        <v>170</v>
      </c>
      <c r="B136" s="7" t="s">
        <v>173</v>
      </c>
      <c r="C136" s="39">
        <f>761.04521+75343.4</f>
        <v>76104.44520999999</v>
      </c>
    </row>
    <row r="137" spans="1:3" ht="27.75" customHeight="1" hidden="1">
      <c r="A137" s="21" t="s">
        <v>239</v>
      </c>
      <c r="B137" s="22" t="s">
        <v>240</v>
      </c>
      <c r="C137" s="39"/>
    </row>
    <row r="138" spans="1:3" ht="106.5" customHeight="1">
      <c r="A138" s="21" t="s">
        <v>192</v>
      </c>
      <c r="B138" s="7" t="s">
        <v>193</v>
      </c>
      <c r="C138" s="39">
        <v>7404.0404</v>
      </c>
    </row>
    <row r="139" spans="1:3" ht="51" hidden="1">
      <c r="A139" s="21" t="s">
        <v>298</v>
      </c>
      <c r="B139" s="7" t="s">
        <v>299</v>
      </c>
      <c r="C139" s="39"/>
    </row>
    <row r="140" spans="1:3" ht="51">
      <c r="A140" s="21" t="s">
        <v>241</v>
      </c>
      <c r="B140" s="22" t="s">
        <v>332</v>
      </c>
      <c r="C140" s="39">
        <v>493.19394</v>
      </c>
    </row>
    <row r="141" spans="1:3" ht="51">
      <c r="A141" s="21" t="s">
        <v>327</v>
      </c>
      <c r="B141" s="22" t="s">
        <v>300</v>
      </c>
      <c r="C141" s="39">
        <v>57600.12706</v>
      </c>
    </row>
    <row r="142" spans="1:3" ht="51">
      <c r="A142" s="21" t="s">
        <v>343</v>
      </c>
      <c r="B142" s="22" t="s">
        <v>344</v>
      </c>
      <c r="C142" s="39">
        <v>100000</v>
      </c>
    </row>
    <row r="143" spans="1:3" ht="25.5">
      <c r="A143" s="21" t="s">
        <v>178</v>
      </c>
      <c r="B143" s="7" t="s">
        <v>179</v>
      </c>
      <c r="C143" s="39">
        <f>1487.3-1487.3+1368.5392</f>
        <v>1368.5392</v>
      </c>
    </row>
    <row r="144" spans="1:3" ht="25.5">
      <c r="A144" s="21" t="s">
        <v>194</v>
      </c>
      <c r="B144" s="7" t="s">
        <v>195</v>
      </c>
      <c r="C144" s="39">
        <v>12.03174</v>
      </c>
    </row>
    <row r="145" spans="1:3" ht="25.5">
      <c r="A145" s="21" t="s">
        <v>144</v>
      </c>
      <c r="B145" s="8" t="s">
        <v>242</v>
      </c>
      <c r="C145" s="39">
        <v>40377.37372</v>
      </c>
    </row>
    <row r="146" spans="1:3" ht="25.5">
      <c r="A146" s="21" t="s">
        <v>345</v>
      </c>
      <c r="B146" s="8" t="s">
        <v>346</v>
      </c>
      <c r="C146" s="39">
        <v>115761.9276</v>
      </c>
    </row>
    <row r="147" spans="1:3" ht="26.25" customHeight="1">
      <c r="A147" s="21" t="s">
        <v>337</v>
      </c>
      <c r="B147" s="8" t="s">
        <v>338</v>
      </c>
      <c r="C147" s="39">
        <v>132212.7</v>
      </c>
    </row>
    <row r="148" spans="1:3" ht="68.25" customHeight="1">
      <c r="A148" s="21" t="s">
        <v>249</v>
      </c>
      <c r="B148" s="8" t="s">
        <v>250</v>
      </c>
      <c r="C148" s="39">
        <f>69909.19192</f>
        <v>69909.19192</v>
      </c>
    </row>
    <row r="149" spans="1:3" ht="12.75">
      <c r="A149" s="21" t="s">
        <v>145</v>
      </c>
      <c r="B149" s="8" t="s">
        <v>52</v>
      </c>
      <c r="C149" s="37">
        <f>C150+C151+C152+C153+C154+C155+C156+C157+C158+C159+C160+C161+C162+C163+C164+C165+C166+C167+C168+C169</f>
        <v>95545.52738</v>
      </c>
    </row>
    <row r="150" spans="1:3" ht="53.25" customHeight="1" hidden="1">
      <c r="A150" s="21" t="s">
        <v>145</v>
      </c>
      <c r="B150" s="8" t="s">
        <v>103</v>
      </c>
      <c r="C150" s="39">
        <v>6320.9</v>
      </c>
    </row>
    <row r="151" spans="1:3" ht="41.25" customHeight="1" hidden="1">
      <c r="A151" s="21" t="s">
        <v>145</v>
      </c>
      <c r="B151" s="8" t="s">
        <v>328</v>
      </c>
      <c r="C151" s="39">
        <v>5000</v>
      </c>
    </row>
    <row r="152" spans="1:3" ht="51" hidden="1">
      <c r="A152" s="21" t="s">
        <v>145</v>
      </c>
      <c r="B152" s="8" t="s">
        <v>164</v>
      </c>
      <c r="C152" s="39"/>
    </row>
    <row r="153" spans="1:3" ht="76.5" hidden="1">
      <c r="A153" s="21" t="s">
        <v>145</v>
      </c>
      <c r="B153" s="7" t="s">
        <v>163</v>
      </c>
      <c r="C153" s="39">
        <v>2396.7</v>
      </c>
    </row>
    <row r="154" spans="1:3" ht="38.25" hidden="1">
      <c r="A154" s="21" t="s">
        <v>145</v>
      </c>
      <c r="B154" s="7" t="s">
        <v>180</v>
      </c>
      <c r="C154" s="39"/>
    </row>
    <row r="155" spans="1:3" ht="76.5" hidden="1">
      <c r="A155" s="21" t="s">
        <v>145</v>
      </c>
      <c r="B155" s="7" t="s">
        <v>181</v>
      </c>
      <c r="C155" s="39">
        <v>1000</v>
      </c>
    </row>
    <row r="156" spans="1:3" ht="63.75" hidden="1">
      <c r="A156" s="21" t="s">
        <v>145</v>
      </c>
      <c r="B156" s="7" t="s">
        <v>182</v>
      </c>
      <c r="C156" s="39">
        <v>40.4</v>
      </c>
    </row>
    <row r="157" spans="1:3" ht="38.25" hidden="1">
      <c r="A157" s="21" t="s">
        <v>145</v>
      </c>
      <c r="B157" s="7" t="s">
        <v>183</v>
      </c>
      <c r="C157" s="39">
        <v>9.5</v>
      </c>
    </row>
    <row r="158" spans="1:3" ht="51" hidden="1">
      <c r="A158" s="21" t="s">
        <v>145</v>
      </c>
      <c r="B158" s="22" t="s">
        <v>243</v>
      </c>
      <c r="C158" s="39">
        <v>4939.3</v>
      </c>
    </row>
    <row r="159" spans="1:3" ht="25.5" hidden="1">
      <c r="A159" s="21" t="s">
        <v>145</v>
      </c>
      <c r="B159" s="25" t="s">
        <v>268</v>
      </c>
      <c r="C159" s="39">
        <v>1360</v>
      </c>
    </row>
    <row r="160" spans="1:3" ht="38.25" hidden="1">
      <c r="A160" s="21" t="s">
        <v>145</v>
      </c>
      <c r="B160" s="22" t="s">
        <v>269</v>
      </c>
      <c r="C160" s="39">
        <v>6000</v>
      </c>
    </row>
    <row r="161" spans="1:3" ht="25.5" hidden="1">
      <c r="A161" s="21" t="s">
        <v>145</v>
      </c>
      <c r="B161" s="22" t="s">
        <v>301</v>
      </c>
      <c r="C161" s="39"/>
    </row>
    <row r="162" spans="1:3" ht="38.25" hidden="1">
      <c r="A162" s="21" t="s">
        <v>145</v>
      </c>
      <c r="B162" s="22" t="s">
        <v>339</v>
      </c>
      <c r="C162" s="39">
        <f>3895.37599+40000+14000</f>
        <v>57895.37599</v>
      </c>
    </row>
    <row r="163" spans="1:3" ht="12.75" hidden="1">
      <c r="A163" s="21" t="s">
        <v>145</v>
      </c>
      <c r="B163" s="22" t="s">
        <v>302</v>
      </c>
      <c r="C163" s="39">
        <v>442.4</v>
      </c>
    </row>
    <row r="164" spans="1:3" ht="38.25" hidden="1">
      <c r="A164" s="21" t="s">
        <v>145</v>
      </c>
      <c r="B164" s="8" t="s">
        <v>303</v>
      </c>
      <c r="C164" s="39"/>
    </row>
    <row r="165" spans="1:3" ht="29.25" customHeight="1" hidden="1">
      <c r="A165" s="21" t="s">
        <v>145</v>
      </c>
      <c r="B165" s="8" t="s">
        <v>304</v>
      </c>
      <c r="C165" s="39"/>
    </row>
    <row r="166" spans="1:3" ht="25.5" hidden="1">
      <c r="A166" s="21" t="s">
        <v>145</v>
      </c>
      <c r="B166" s="8" t="s">
        <v>346</v>
      </c>
      <c r="C166" s="39">
        <v>7355.8089</v>
      </c>
    </row>
    <row r="167" spans="1:3" ht="25.5" hidden="1">
      <c r="A167" s="21" t="s">
        <v>145</v>
      </c>
      <c r="B167" s="8" t="s">
        <v>305</v>
      </c>
      <c r="C167" s="33"/>
    </row>
    <row r="168" spans="1:3" ht="38.25" hidden="1">
      <c r="A168" s="21" t="s">
        <v>145</v>
      </c>
      <c r="B168" s="8" t="s">
        <v>306</v>
      </c>
      <c r="C168" s="33"/>
    </row>
    <row r="169" spans="1:3" ht="25.5" hidden="1">
      <c r="A169" s="21" t="s">
        <v>145</v>
      </c>
      <c r="B169" s="8" t="s">
        <v>347</v>
      </c>
      <c r="C169" s="33">
        <v>2785.14249</v>
      </c>
    </row>
    <row r="170" spans="1:3" ht="12.75">
      <c r="A170" s="21" t="s">
        <v>146</v>
      </c>
      <c r="B170" s="9" t="s">
        <v>147</v>
      </c>
      <c r="C170" s="34">
        <f>C171+C183+C184+C185+C186+C187+C188</f>
        <v>898253.0700000001</v>
      </c>
    </row>
    <row r="171" spans="1:3" ht="25.5">
      <c r="A171" s="21" t="s">
        <v>148</v>
      </c>
      <c r="B171" s="8" t="s">
        <v>50</v>
      </c>
      <c r="C171" s="32">
        <f>C172+C173+C174+C175+C176+C177+C178+C179+C180+C181+C182</f>
        <v>878918.3</v>
      </c>
    </row>
    <row r="172" spans="1:3" ht="63.75" hidden="1">
      <c r="A172" s="21" t="s">
        <v>148</v>
      </c>
      <c r="B172" s="7" t="s">
        <v>271</v>
      </c>
      <c r="C172" s="39">
        <v>1812.3</v>
      </c>
    </row>
    <row r="173" spans="1:3" ht="41.25" customHeight="1" hidden="1">
      <c r="A173" s="21" t="s">
        <v>148</v>
      </c>
      <c r="B173" s="8" t="s">
        <v>273</v>
      </c>
      <c r="C173" s="39">
        <v>4508.7</v>
      </c>
    </row>
    <row r="174" spans="1:3" ht="78.75" customHeight="1" hidden="1">
      <c r="A174" s="21" t="s">
        <v>148</v>
      </c>
      <c r="B174" s="8" t="s">
        <v>104</v>
      </c>
      <c r="C174" s="39">
        <v>0.4</v>
      </c>
    </row>
    <row r="175" spans="1:3" ht="38.25" hidden="1">
      <c r="A175" s="21" t="s">
        <v>148</v>
      </c>
      <c r="B175" s="8" t="s">
        <v>272</v>
      </c>
      <c r="C175" s="39">
        <v>2667.8</v>
      </c>
    </row>
    <row r="176" spans="1:3" ht="38.25" hidden="1">
      <c r="A176" s="21" t="s">
        <v>148</v>
      </c>
      <c r="B176" s="7" t="s">
        <v>274</v>
      </c>
      <c r="C176" s="39">
        <v>263.7</v>
      </c>
    </row>
    <row r="177" spans="1:3" ht="52.5" customHeight="1" hidden="1">
      <c r="A177" s="21" t="s">
        <v>148</v>
      </c>
      <c r="B177" s="8" t="s">
        <v>276</v>
      </c>
      <c r="C177" s="39">
        <v>35144.5</v>
      </c>
    </row>
    <row r="178" spans="1:3" ht="127.5" hidden="1">
      <c r="A178" s="21" t="s">
        <v>148</v>
      </c>
      <c r="B178" s="7" t="s">
        <v>105</v>
      </c>
      <c r="C178" s="39">
        <f>767797.5+37809</f>
        <v>805606.5</v>
      </c>
    </row>
    <row r="179" spans="1:3" ht="89.25" hidden="1">
      <c r="A179" s="21" t="s">
        <v>148</v>
      </c>
      <c r="B179" s="7" t="s">
        <v>131</v>
      </c>
      <c r="C179" s="39">
        <v>19308.4</v>
      </c>
    </row>
    <row r="180" spans="1:3" ht="38.25" hidden="1">
      <c r="A180" s="21" t="s">
        <v>148</v>
      </c>
      <c r="B180" s="8" t="s">
        <v>275</v>
      </c>
      <c r="C180" s="39">
        <f>705.2-23.8</f>
        <v>681.4000000000001</v>
      </c>
    </row>
    <row r="181" spans="1:3" ht="63.75" hidden="1">
      <c r="A181" s="21" t="s">
        <v>148</v>
      </c>
      <c r="B181" s="8" t="s">
        <v>177</v>
      </c>
      <c r="C181" s="39">
        <v>286.5</v>
      </c>
    </row>
    <row r="182" spans="1:3" ht="38.25" hidden="1">
      <c r="A182" s="21" t="s">
        <v>148</v>
      </c>
      <c r="B182" s="8" t="s">
        <v>127</v>
      </c>
      <c r="C182" s="39">
        <v>8638.1</v>
      </c>
    </row>
    <row r="183" spans="1:3" ht="51">
      <c r="A183" s="21" t="s">
        <v>149</v>
      </c>
      <c r="B183" s="8" t="s">
        <v>106</v>
      </c>
      <c r="C183" s="39">
        <v>14125</v>
      </c>
    </row>
    <row r="184" spans="1:3" ht="38.25">
      <c r="A184" s="21" t="s">
        <v>150</v>
      </c>
      <c r="B184" s="8" t="s">
        <v>277</v>
      </c>
      <c r="C184" s="39">
        <v>362.6</v>
      </c>
    </row>
    <row r="185" spans="1:3" ht="76.5" hidden="1">
      <c r="A185" s="21" t="s">
        <v>116</v>
      </c>
      <c r="B185" s="7" t="s">
        <v>160</v>
      </c>
      <c r="C185" s="39"/>
    </row>
    <row r="186" spans="1:3" ht="51" hidden="1">
      <c r="A186" s="21" t="s">
        <v>151</v>
      </c>
      <c r="B186" s="7" t="s">
        <v>244</v>
      </c>
      <c r="C186" s="39"/>
    </row>
    <row r="187" spans="1:3" ht="51">
      <c r="A187" s="21" t="s">
        <v>152</v>
      </c>
      <c r="B187" s="7" t="s">
        <v>297</v>
      </c>
      <c r="C187" s="39">
        <f>10826.5-5979.33</f>
        <v>4847.17</v>
      </c>
    </row>
    <row r="188" spans="1:3" ht="25.5" hidden="1">
      <c r="A188" s="21" t="s">
        <v>175</v>
      </c>
      <c r="B188" s="7" t="s">
        <v>176</v>
      </c>
      <c r="C188" s="39"/>
    </row>
    <row r="189" spans="1:3" ht="12.75">
      <c r="A189" s="21" t="s">
        <v>307</v>
      </c>
      <c r="B189" s="9" t="s">
        <v>61</v>
      </c>
      <c r="C189" s="40">
        <f>C190+C191+C198+C199+C200+C201</f>
        <v>399035.43518</v>
      </c>
    </row>
    <row r="190" spans="1:3" ht="51">
      <c r="A190" s="21" t="s">
        <v>245</v>
      </c>
      <c r="B190" s="8" t="s">
        <v>246</v>
      </c>
      <c r="C190" s="39">
        <v>44528.8</v>
      </c>
    </row>
    <row r="191" spans="1:3" ht="51">
      <c r="A191" s="21" t="s">
        <v>247</v>
      </c>
      <c r="B191" s="8" t="s">
        <v>248</v>
      </c>
      <c r="C191" s="39">
        <f>C192+C193+C194+C195+C196+C197</f>
        <v>24335.34418</v>
      </c>
    </row>
    <row r="192" spans="1:3" ht="12.75" customHeight="1" hidden="1">
      <c r="A192" s="21" t="s">
        <v>247</v>
      </c>
      <c r="B192" s="8"/>
      <c r="C192" s="39"/>
    </row>
    <row r="193" spans="1:3" ht="51" customHeight="1" hidden="1">
      <c r="A193" s="21" t="s">
        <v>247</v>
      </c>
      <c r="B193" s="8" t="s">
        <v>329</v>
      </c>
      <c r="C193" s="39">
        <f>10000+22.00512+2178.50706</f>
        <v>12200.51218</v>
      </c>
    </row>
    <row r="194" spans="1:3" ht="51" customHeight="1" hidden="1">
      <c r="A194" s="21" t="s">
        <v>247</v>
      </c>
      <c r="B194" s="8" t="s">
        <v>270</v>
      </c>
      <c r="C194" s="39"/>
    </row>
    <row r="195" spans="1:3" ht="51" customHeight="1" hidden="1">
      <c r="A195" s="21" t="s">
        <v>247</v>
      </c>
      <c r="B195" s="8" t="s">
        <v>308</v>
      </c>
      <c r="C195" s="39">
        <f>69.9526+6925.3074</f>
        <v>6995.259999999999</v>
      </c>
    </row>
    <row r="196" spans="1:3" ht="63.75" customHeight="1" hidden="1">
      <c r="A196" s="21" t="s">
        <v>247</v>
      </c>
      <c r="B196" s="8" t="s">
        <v>309</v>
      </c>
      <c r="C196" s="39">
        <f>16000-16000</f>
        <v>0</v>
      </c>
    </row>
    <row r="197" spans="1:3" ht="51" customHeight="1" hidden="1">
      <c r="A197" s="21" t="s">
        <v>247</v>
      </c>
      <c r="B197" s="8" t="s">
        <v>310</v>
      </c>
      <c r="C197" s="39">
        <f>51.39572+5088.17628</f>
        <v>5139.572</v>
      </c>
    </row>
    <row r="198" spans="1:3" ht="25.5" customHeight="1" hidden="1">
      <c r="A198" s="21" t="s">
        <v>311</v>
      </c>
      <c r="B198" s="8" t="s">
        <v>126</v>
      </c>
      <c r="C198" s="39"/>
    </row>
    <row r="199" spans="1:3" ht="51">
      <c r="A199" s="21" t="s">
        <v>171</v>
      </c>
      <c r="B199" s="8" t="s">
        <v>174</v>
      </c>
      <c r="C199" s="39">
        <f>118204.351-9062.91776</f>
        <v>109141.43324</v>
      </c>
    </row>
    <row r="200" spans="1:3" ht="51">
      <c r="A200" s="21" t="s">
        <v>341</v>
      </c>
      <c r="B200" s="8" t="s">
        <v>342</v>
      </c>
      <c r="C200" s="39">
        <v>211172.94</v>
      </c>
    </row>
    <row r="201" spans="1:3" ht="30.75" customHeight="1">
      <c r="A201" s="21" t="s">
        <v>330</v>
      </c>
      <c r="B201" s="8" t="s">
        <v>331</v>
      </c>
      <c r="C201" s="39">
        <f>C202+C203+C204</f>
        <v>9856.91776</v>
      </c>
    </row>
    <row r="202" spans="1:3" ht="33" customHeight="1" hidden="1">
      <c r="A202" s="21" t="s">
        <v>330</v>
      </c>
      <c r="B202" s="8" t="s">
        <v>331</v>
      </c>
      <c r="C202" s="39">
        <v>506.9</v>
      </c>
    </row>
    <row r="203" spans="1:3" ht="43.5" customHeight="1" hidden="1">
      <c r="A203" s="21" t="s">
        <v>330</v>
      </c>
      <c r="B203" s="8" t="s">
        <v>340</v>
      </c>
      <c r="C203" s="39">
        <v>287.1</v>
      </c>
    </row>
    <row r="204" spans="1:3" ht="26.25" customHeight="1" hidden="1">
      <c r="A204" s="21" t="s">
        <v>330</v>
      </c>
      <c r="B204" s="8" t="s">
        <v>348</v>
      </c>
      <c r="C204" s="39">
        <v>9062.91776</v>
      </c>
    </row>
    <row r="205" spans="1:3" ht="27" customHeight="1">
      <c r="A205" s="21" t="s">
        <v>312</v>
      </c>
      <c r="B205" s="8" t="s">
        <v>313</v>
      </c>
      <c r="C205" s="39">
        <f>C206+C207+C208+C209+C210+C211+C212</f>
        <v>2313.8408799999997</v>
      </c>
    </row>
    <row r="206" spans="1:3" ht="25.5" hidden="1">
      <c r="A206" s="21" t="s">
        <v>153</v>
      </c>
      <c r="B206" s="8" t="s">
        <v>132</v>
      </c>
      <c r="C206" s="39"/>
    </row>
    <row r="207" spans="1:3" ht="25.5" hidden="1">
      <c r="A207" s="21" t="s">
        <v>154</v>
      </c>
      <c r="B207" s="8" t="s">
        <v>132</v>
      </c>
      <c r="C207" s="39">
        <v>1287.79415</v>
      </c>
    </row>
    <row r="208" spans="1:3" ht="25.5" hidden="1">
      <c r="A208" s="21" t="s">
        <v>314</v>
      </c>
      <c r="B208" s="8" t="s">
        <v>315</v>
      </c>
      <c r="C208" s="39">
        <v>48.02982</v>
      </c>
    </row>
    <row r="209" spans="1:3" ht="25.5" hidden="1">
      <c r="A209" s="21" t="s">
        <v>349</v>
      </c>
      <c r="B209" s="8" t="s">
        <v>133</v>
      </c>
      <c r="C209" s="39">
        <v>858.768</v>
      </c>
    </row>
    <row r="210" spans="1:3" ht="25.5" hidden="1">
      <c r="A210" s="21" t="s">
        <v>316</v>
      </c>
      <c r="B210" s="8" t="s">
        <v>133</v>
      </c>
      <c r="C210" s="39">
        <v>2.20691</v>
      </c>
    </row>
    <row r="211" spans="1:3" ht="25.5" hidden="1">
      <c r="A211" s="21" t="s">
        <v>317</v>
      </c>
      <c r="B211" s="8" t="s">
        <v>133</v>
      </c>
      <c r="C211" s="39">
        <v>117.042</v>
      </c>
    </row>
    <row r="212" spans="1:3" ht="25.5" hidden="1">
      <c r="A212" s="21" t="s">
        <v>155</v>
      </c>
      <c r="B212" s="8" t="s">
        <v>133</v>
      </c>
      <c r="C212" s="39"/>
    </row>
    <row r="213" spans="1:3" ht="38.25">
      <c r="A213" s="21" t="s">
        <v>318</v>
      </c>
      <c r="B213" s="8" t="s">
        <v>319</v>
      </c>
      <c r="C213" s="39">
        <f>C214+C215+C216+C217+C218+C219+C220+C221</f>
        <v>-14024.90329</v>
      </c>
    </row>
    <row r="214" spans="1:3" ht="51" customHeight="1" hidden="1">
      <c r="A214" s="21" t="s">
        <v>156</v>
      </c>
      <c r="B214" s="8" t="s">
        <v>134</v>
      </c>
      <c r="C214" s="39"/>
    </row>
    <row r="215" spans="1:3" ht="38.25" customHeight="1" hidden="1">
      <c r="A215" s="21" t="s">
        <v>157</v>
      </c>
      <c r="B215" s="8" t="s">
        <v>135</v>
      </c>
      <c r="C215" s="39"/>
    </row>
    <row r="216" spans="1:3" ht="51" customHeight="1" hidden="1">
      <c r="A216" s="23" t="s">
        <v>320</v>
      </c>
      <c r="B216" s="8" t="s">
        <v>321</v>
      </c>
      <c r="C216" s="39"/>
    </row>
    <row r="217" spans="1:3" ht="55.5" customHeight="1" hidden="1">
      <c r="A217" s="21" t="s">
        <v>322</v>
      </c>
      <c r="B217" s="7" t="s">
        <v>323</v>
      </c>
      <c r="C217" s="39"/>
    </row>
    <row r="218" spans="1:3" ht="55.5" customHeight="1" hidden="1">
      <c r="A218" s="21" t="s">
        <v>324</v>
      </c>
      <c r="B218" s="7" t="s">
        <v>325</v>
      </c>
      <c r="C218" s="39"/>
    </row>
    <row r="219" spans="1:3" ht="25.5" customHeight="1" hidden="1">
      <c r="A219" s="21" t="s">
        <v>156</v>
      </c>
      <c r="B219" s="7" t="s">
        <v>326</v>
      </c>
      <c r="C219" s="39"/>
    </row>
    <row r="220" spans="1:3" ht="66.75" customHeight="1" hidden="1">
      <c r="A220" s="21" t="s">
        <v>333</v>
      </c>
      <c r="B220" s="7" t="s">
        <v>334</v>
      </c>
      <c r="C220" s="39">
        <v>-19.13449</v>
      </c>
    </row>
    <row r="221" spans="1:3" ht="38.25" customHeight="1" hidden="1">
      <c r="A221" s="21" t="s">
        <v>158</v>
      </c>
      <c r="B221" s="7" t="s">
        <v>119</v>
      </c>
      <c r="C221" s="39">
        <f>-12980.52975-533.01005-492.229</f>
        <v>-14005.7688</v>
      </c>
    </row>
    <row r="222" spans="1:3" ht="12.75">
      <c r="A222" s="21"/>
      <c r="B222" s="9" t="s">
        <v>8</v>
      </c>
      <c r="C222" s="36">
        <f>C11+C131</f>
        <v>3251011.5409399997</v>
      </c>
    </row>
  </sheetData>
  <sheetProtection/>
  <mergeCells count="6">
    <mergeCell ref="A7:C7"/>
    <mergeCell ref="A8:C8"/>
    <mergeCell ref="B3:C3"/>
    <mergeCell ref="B4:C4"/>
    <mergeCell ref="B5:C5"/>
    <mergeCell ref="B6:C6"/>
  </mergeCells>
  <printOptions/>
  <pageMargins left="0.7086614173228347" right="0" top="0.7480314960629921" bottom="0.7480314960629921" header="0.31496062992125984" footer="0.31496062992125984"/>
  <pageSetup firstPageNumber="7" useFirstPageNumber="1" fitToHeight="7" fitToWidth="1" horizontalDpi="600" verticalDpi="600" orientation="portrait" paperSize="9" scale="8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2022-06-06T05:27:22Z</cp:lastPrinted>
  <dcterms:created xsi:type="dcterms:W3CDTF">2004-09-27T04:28:16Z</dcterms:created>
  <dcterms:modified xsi:type="dcterms:W3CDTF">2022-06-29T04:56:42Z</dcterms:modified>
  <cp:category/>
  <cp:version/>
  <cp:contentType/>
  <cp:contentStatus/>
</cp:coreProperties>
</file>