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актулизированная версия ( с изменениями 17 февраля и 20 июня)\"/>
    </mc:Choice>
  </mc:AlternateContent>
  <bookViews>
    <workbookView xWindow="14400" yWindow="-15" windowWidth="14445" windowHeight="12795"/>
  </bookViews>
  <sheets>
    <sheet name="прил 15 " sheetId="3" r:id="rId1"/>
  </sheets>
  <calcPr calcId="152511"/>
</workbook>
</file>

<file path=xl/calcChain.xml><?xml version="1.0" encoding="utf-8"?>
<calcChain xmlns="http://schemas.openxmlformats.org/spreadsheetml/2006/main">
  <c r="F26" i="3" l="1"/>
  <c r="H31" i="3"/>
  <c r="I34" i="3"/>
  <c r="H34" i="3"/>
  <c r="F36" i="3"/>
  <c r="G31" i="3"/>
  <c r="G28" i="3"/>
  <c r="G27" i="3"/>
  <c r="I19" i="3" l="1"/>
  <c r="H19" i="3"/>
  <c r="G19" i="3"/>
  <c r="I15" i="3"/>
  <c r="H15" i="3"/>
  <c r="G15" i="3"/>
  <c r="J23" i="3" l="1"/>
  <c r="F23" i="3"/>
  <c r="F22" i="3"/>
  <c r="F21" i="3"/>
  <c r="J20" i="3"/>
  <c r="H18" i="3"/>
  <c r="F20" i="3"/>
  <c r="J19" i="3"/>
  <c r="J18" i="3" s="1"/>
  <c r="I18" i="3"/>
  <c r="G18" i="3"/>
  <c r="G37" i="3"/>
  <c r="G34" i="3" s="1"/>
  <c r="F16" i="3"/>
  <c r="F19" i="3" l="1"/>
  <c r="F18" i="3" s="1"/>
  <c r="F37" i="3" l="1"/>
  <c r="F34" i="3" s="1"/>
  <c r="F33" i="3" s="1"/>
  <c r="F32" i="3" s="1"/>
  <c r="F35" i="3"/>
  <c r="I33" i="3"/>
  <c r="I32" i="3" s="1"/>
  <c r="H33" i="3"/>
  <c r="H32" i="3" s="1"/>
  <c r="G33" i="3"/>
  <c r="G32" i="3" s="1"/>
  <c r="F31" i="3"/>
  <c r="I30" i="3"/>
  <c r="I29" i="3" s="1"/>
  <c r="G30" i="3"/>
  <c r="G29" i="3" s="1"/>
  <c r="F28" i="3"/>
  <c r="F27" i="3"/>
  <c r="I25" i="3"/>
  <c r="I24" i="3" s="1"/>
  <c r="H25" i="3"/>
  <c r="H24" i="3" s="1"/>
  <c r="G25" i="3"/>
  <c r="G24" i="3" s="1"/>
  <c r="F17" i="3"/>
  <c r="F15" i="3" s="1"/>
  <c r="J15" i="3"/>
  <c r="J14" i="3" s="1"/>
  <c r="J13" i="3" s="1"/>
  <c r="J12" i="3" s="1"/>
  <c r="J38" i="3" s="1"/>
  <c r="H14" i="3"/>
  <c r="H13" i="3" s="1"/>
  <c r="I14" i="3"/>
  <c r="I13" i="3" s="1"/>
  <c r="G14" i="3"/>
  <c r="G13" i="3" s="1"/>
  <c r="G12" i="3" l="1"/>
  <c r="G38" i="3" s="1"/>
  <c r="I12" i="3"/>
  <c r="I38" i="3" s="1"/>
  <c r="H30" i="3"/>
  <c r="H29" i="3" s="1"/>
  <c r="H12" i="3" s="1"/>
  <c r="H38" i="3" s="1"/>
  <c r="F14" i="3"/>
  <c r="F13" i="3" s="1"/>
  <c r="F25" i="3"/>
  <c r="F24" i="3" s="1"/>
  <c r="F30" i="3" l="1"/>
  <c r="F29" i="3" s="1"/>
  <c r="F12" i="3" s="1"/>
  <c r="F38" i="3" s="1"/>
</calcChain>
</file>

<file path=xl/sharedStrings.xml><?xml version="1.0" encoding="utf-8"?>
<sst xmlns="http://schemas.openxmlformats.org/spreadsheetml/2006/main" count="41" uniqueCount="40">
  <si>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</si>
  <si>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</si>
  <si>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</si>
  <si>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</si>
  <si>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</si>
  <si>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</si>
  <si>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</si>
  <si>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</si>
  <si>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</si>
  <si>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</si>
  <si>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</si>
  <si>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</si>
  <si>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</si>
  <si>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</si>
  <si>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</si>
  <si>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</si>
  <si>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</si>
  <si>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</si>
  <si>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</si>
  <si>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газовой котельной тепловой мощностью 2.4 МВт, расположенной по пер. Лобный, 3 в г. Горно-Алтайске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</si>
  <si>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</si>
  <si>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Муниципальная программа муниципального образования «Город Горно-Алтайск» «Развитие физической культуры и спорта в муниципальном образовании «Город Горно-Алтайск» на 2014 - 2019 годы»</t>
  </si>
  <si>
    <t>Подпрограмма «Организация и создание условий для занятий физической культурой и массовым спортом в муниципальном образовании «Город Горно-Алтайск» на 2014 - 2019 годы»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</si>
  <si>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</si>
  <si>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Изъятие земельных участков и расположенных на них объектов недвижимости для муниципальных нужд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</si>
  <si>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2021 год</t>
  </si>
  <si>
    <t>Корректировка проектно-сметной документации объекта капитального строительства «Инженерная защита г. Горно-Алтайск, р. Майма Республика Алтай». Корректировка».»</t>
  </si>
  <si>
    <t>2. Муниципальное учреждение «Управление имущества, градостроительства и земельных отношений города Горно-Алтайска»</t>
  </si>
  <si>
    <t>Реконструкция элемента улично-дорожной сети на отрезке автомобильной дороги по ул. Ленина от дома № 53 до дома № 57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</si>
  <si>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</si>
  <si>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</si>
  <si>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Строительство сетей водоснабжения от Катунского водозабора для водоснабжения города Горно-Алтайск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</si>
  <si>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</si>
  <si>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от 16 декабря 2021 года № 36-1</t>
  </si>
  <si>
    <t>Выкуп подводящего газопровода в микрорайоне «Заимка 1» по ул. С.С. Каташа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</si>
  <si>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</si>
  <si>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</si>
  <si>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Средства городского бюджета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</si>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</sst>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1" fillId="0" borderId="0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4" fontId="5" fillId="0" borderId="0" xfId="0" applyNumberFormat="1" applyFont="1" applyFill="1" applyBorder="1"/>
    <xf numFmtId="0" fontId="3" fillId="0" borderId="1" xfId="0" applyFont="1" applyFill="1" applyBorder="1" applyAlignment="1">
      <alignment vertical="distributed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distributed" wrapText="1"/>
    </xf>
    <xf numFmtId="0" fontId="7" fillId="0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vertical="distributed"/>
    </xf>
    <xf numFmtId="0" fontId="3" fillId="0" borderId="1" xfId="0" applyFont="1" applyFill="1" applyBorder="1" applyAlignment="1">
      <alignment horizontal="left" vertical="distributed" wrapText="1"/>
    </xf>
    <xf numFmtId="0" fontId="4" fillId="0" borderId="3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justify" vertical="distributed" wrapText="1"/>
    </xf>
    <xf numFmtId="0" fontId="3" fillId="0" borderId="2" xfId="0" applyFont="1" applyFill="1" applyBorder="1" applyAlignment="1">
      <alignment horizontal="left" vertical="distributed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0"/>
  <sheetViews>
    <sheetView tabSelected="1" topLeftCell="A28" zoomScale="92" zoomScaleNormal="92" workbookViewId="0">
      <selection activeCell="K38" sqref="K38"/>
    </sheetView>
  </sheetViews>
  <sheetFormatPr defaultRowHeight="12.75" x14ac:dyDescent="0.2"/>
  <cols>
    <col min="1" max="1" width="30.85546875" style="3" customWidth="1"/>
    <col min="2" max="3" width="9.140625" style="3"/>
    <col min="4" max="4" width="21.7109375" style="3" customWidth="1"/>
    <col min="5" max="5" width="3" style="3" hidden="1" customWidth="1"/>
    <col min="6" max="6" width="12.5703125" style="19" customWidth="1"/>
    <col min="7" max="7" width="13.140625" style="19" customWidth="1"/>
    <col min="8" max="8" width="15" style="3" customWidth="1"/>
    <col min="9" max="9" width="12.42578125" style="3" customWidth="1"/>
    <col min="10" max="10" width="10.85546875" style="4" hidden="1" customWidth="1"/>
    <col min="11" max="11" width="1.85546875" style="4" customWidth="1"/>
    <col min="12" max="12" width="9.140625" style="4"/>
    <col min="13" max="13" width="12.28515625" style="4" customWidth="1"/>
    <col min="14" max="14" width="9.140625" style="4"/>
    <col min="15" max="15" width="9.85546875" style="4" bestFit="1" customWidth="1"/>
    <col min="16" max="16384" width="9.140625" style="4"/>
  </cols>
  <sheetData>
    <row r="3" spans="1:14" ht="15.75" x14ac:dyDescent="0.25">
      <c r="H3" s="24" t="s">
        <v>39</v>
      </c>
      <c r="I3" s="19"/>
    </row>
    <row r="4" spans="1:14" ht="15.75" x14ac:dyDescent="0.25">
      <c r="H4" s="24" t="s">
        <v>7</v>
      </c>
      <c r="I4" s="19"/>
    </row>
    <row r="5" spans="1:14" ht="15.75" x14ac:dyDescent="0.25">
      <c r="H5" s="24" t="s">
        <v>4</v>
      </c>
      <c r="I5" s="19"/>
    </row>
    <row r="6" spans="1:14" ht="15.75" x14ac:dyDescent="0.25">
      <c r="H6" s="24" t="s">
        <v>33</v>
      </c>
      <c r="I6" s="19"/>
    </row>
    <row r="7" spans="1:14" ht="15.75" customHeight="1" x14ac:dyDescent="0.25">
      <c r="A7" s="36" t="s">
        <v>13</v>
      </c>
      <c r="B7" s="36"/>
      <c r="C7" s="36"/>
      <c r="D7" s="36"/>
      <c r="E7" s="36"/>
      <c r="F7" s="36"/>
      <c r="G7" s="36"/>
      <c r="H7" s="36"/>
      <c r="I7" s="36"/>
    </row>
    <row r="8" spans="1:14" ht="33" customHeight="1" x14ac:dyDescent="0.25">
      <c r="A8" s="37" t="s">
        <v>25</v>
      </c>
      <c r="B8" s="37"/>
      <c r="C8" s="37"/>
      <c r="D8" s="37"/>
      <c r="E8" s="37"/>
      <c r="F8" s="37"/>
      <c r="G8" s="37"/>
      <c r="H8" s="37"/>
      <c r="I8" s="37"/>
      <c r="J8" s="37"/>
      <c r="K8" s="1"/>
      <c r="L8" s="1"/>
      <c r="M8" s="1"/>
      <c r="N8" s="2"/>
    </row>
    <row r="9" spans="1:14" x14ac:dyDescent="0.2">
      <c r="I9" s="3" t="s">
        <v>6</v>
      </c>
      <c r="J9" s="5" t="s">
        <v>6</v>
      </c>
    </row>
    <row r="10" spans="1:14" x14ac:dyDescent="0.2">
      <c r="A10" s="38" t="s">
        <v>16</v>
      </c>
      <c r="B10" s="38"/>
      <c r="C10" s="38"/>
      <c r="D10" s="38"/>
      <c r="E10" s="38"/>
      <c r="F10" s="38" t="s">
        <v>1</v>
      </c>
      <c r="G10" s="39" t="s">
        <v>2</v>
      </c>
      <c r="H10" s="39"/>
      <c r="I10" s="39"/>
      <c r="J10" s="39"/>
    </row>
    <row r="11" spans="1:14" ht="71.25" customHeight="1" x14ac:dyDescent="0.2">
      <c r="A11" s="38"/>
      <c r="B11" s="38"/>
      <c r="C11" s="38"/>
      <c r="D11" s="38"/>
      <c r="E11" s="38"/>
      <c r="F11" s="38"/>
      <c r="G11" s="26" t="s">
        <v>37</v>
      </c>
      <c r="H11" s="26" t="s">
        <v>14</v>
      </c>
      <c r="I11" s="26" t="s">
        <v>15</v>
      </c>
      <c r="J11" s="6" t="s">
        <v>3</v>
      </c>
    </row>
    <row r="12" spans="1:14" s="3" customFormat="1" ht="28.5" customHeight="1" x14ac:dyDescent="0.2">
      <c r="A12" s="29" t="s">
        <v>5</v>
      </c>
      <c r="B12" s="29"/>
      <c r="C12" s="29"/>
      <c r="D12" s="29"/>
      <c r="E12" s="29"/>
      <c r="F12" s="16">
        <f>F13+F18+F24+F29</f>
        <v>344893.54710000003</v>
      </c>
      <c r="G12" s="16">
        <f>G13+G18+G24+G29</f>
        <v>37264.208030000002</v>
      </c>
      <c r="H12" s="16">
        <f>H13+H18+H24+H29</f>
        <v>155809.15573000003</v>
      </c>
      <c r="I12" s="16">
        <f>I13+I18+I24+I29</f>
        <v>151820.18333999999</v>
      </c>
      <c r="J12" s="13" t="e">
        <f>J13</f>
        <v>#REF!</v>
      </c>
    </row>
    <row r="13" spans="1:14" s="3" customFormat="1" ht="53.25" customHeight="1" x14ac:dyDescent="0.25">
      <c r="A13" s="33" t="s">
        <v>8</v>
      </c>
      <c r="B13" s="33"/>
      <c r="C13" s="33"/>
      <c r="D13" s="33"/>
      <c r="E13" s="15"/>
      <c r="F13" s="16">
        <f t="shared" ref="F13:I14" si="0">F14</f>
        <v>22062.91776</v>
      </c>
      <c r="G13" s="16">
        <f t="shared" si="0"/>
        <v>0</v>
      </c>
      <c r="H13" s="16">
        <f t="shared" si="0"/>
        <v>22062.91776</v>
      </c>
      <c r="I13" s="16">
        <f t="shared" si="0"/>
        <v>0</v>
      </c>
      <c r="J13" s="12" t="e">
        <f>J14</f>
        <v>#REF!</v>
      </c>
      <c r="N13" s="10"/>
    </row>
    <row r="14" spans="1:14" s="3" customFormat="1" ht="26.25" customHeight="1" x14ac:dyDescent="0.25">
      <c r="A14" s="33" t="s">
        <v>9</v>
      </c>
      <c r="B14" s="33"/>
      <c r="C14" s="33"/>
      <c r="D14" s="33"/>
      <c r="E14" s="15"/>
      <c r="F14" s="16">
        <f t="shared" si="0"/>
        <v>22062.91776</v>
      </c>
      <c r="G14" s="16">
        <f t="shared" si="0"/>
        <v>0</v>
      </c>
      <c r="H14" s="16">
        <f t="shared" si="0"/>
        <v>22062.91776</v>
      </c>
      <c r="I14" s="16">
        <f t="shared" si="0"/>
        <v>0</v>
      </c>
      <c r="J14" s="12" t="e">
        <f>#REF!+#REF!+J15+#REF!+#REF!</f>
        <v>#REF!</v>
      </c>
      <c r="N14" s="10"/>
    </row>
    <row r="15" spans="1:14" s="3" customFormat="1" ht="26.25" customHeight="1" x14ac:dyDescent="0.2">
      <c r="A15" s="33" t="s">
        <v>12</v>
      </c>
      <c r="B15" s="33"/>
      <c r="C15" s="33"/>
      <c r="D15" s="33"/>
      <c r="E15" s="15"/>
      <c r="F15" s="16">
        <f>SUM(F16:F17)</f>
        <v>22062.91776</v>
      </c>
      <c r="G15" s="16">
        <f t="shared" ref="G15:I15" si="1">SUM(G16:G17)</f>
        <v>0</v>
      </c>
      <c r="H15" s="16">
        <f t="shared" si="1"/>
        <v>22062.91776</v>
      </c>
      <c r="I15" s="16">
        <f t="shared" si="1"/>
        <v>0</v>
      </c>
      <c r="J15" s="7" t="e">
        <f>#REF!+#REF!+#REF!+#REF!</f>
        <v>#REF!</v>
      </c>
    </row>
    <row r="16" spans="1:14" s="3" customFormat="1" ht="26.25" customHeight="1" x14ac:dyDescent="0.2">
      <c r="A16" s="30" t="s">
        <v>26</v>
      </c>
      <c r="B16" s="30"/>
      <c r="C16" s="30"/>
      <c r="D16" s="30"/>
      <c r="E16" s="15"/>
      <c r="F16" s="17">
        <f>G16+H16+I16</f>
        <v>13000</v>
      </c>
      <c r="G16" s="17">
        <v>0</v>
      </c>
      <c r="H16" s="17">
        <v>13000</v>
      </c>
      <c r="I16" s="17">
        <v>0</v>
      </c>
      <c r="J16" s="7"/>
    </row>
    <row r="17" spans="1:14" s="3" customFormat="1" ht="26.25" customHeight="1" x14ac:dyDescent="0.2">
      <c r="A17" s="27" t="s">
        <v>28</v>
      </c>
      <c r="B17" s="28"/>
      <c r="C17" s="28"/>
      <c r="D17" s="28"/>
      <c r="E17" s="15"/>
      <c r="F17" s="17">
        <f>G17+H17+I17</f>
        <v>9062.9177600000003</v>
      </c>
      <c r="G17" s="17">
        <v>0</v>
      </c>
      <c r="H17" s="17">
        <v>9062.9177600000003</v>
      </c>
      <c r="I17" s="17">
        <v>0</v>
      </c>
      <c r="J17" s="8"/>
      <c r="M17" s="14"/>
      <c r="N17" s="14"/>
    </row>
    <row r="18" spans="1:14" s="3" customFormat="1" ht="40.5" customHeight="1" x14ac:dyDescent="0.25">
      <c r="A18" s="33" t="s">
        <v>10</v>
      </c>
      <c r="B18" s="33"/>
      <c r="C18" s="33"/>
      <c r="D18" s="33"/>
      <c r="E18" s="15"/>
      <c r="F18" s="16">
        <f>F19</f>
        <v>5360.80098</v>
      </c>
      <c r="G18" s="16">
        <f>G19</f>
        <v>3160.2887999999998</v>
      </c>
      <c r="H18" s="16">
        <f>H19</f>
        <v>22.005120000000002</v>
      </c>
      <c r="I18" s="16">
        <f>I19</f>
        <v>2178.5070599999999</v>
      </c>
      <c r="J18" s="12" t="e">
        <f>J19</f>
        <v>#REF!</v>
      </c>
      <c r="N18" s="10"/>
    </row>
    <row r="19" spans="1:14" s="3" customFormat="1" ht="26.25" customHeight="1" x14ac:dyDescent="0.25">
      <c r="A19" s="33" t="s">
        <v>11</v>
      </c>
      <c r="B19" s="33"/>
      <c r="C19" s="33"/>
      <c r="D19" s="33"/>
      <c r="E19" s="15"/>
      <c r="F19" s="16">
        <f>SUM(F20:F23)</f>
        <v>5360.80098</v>
      </c>
      <c r="G19" s="16">
        <f>SUM(G20:G23)</f>
        <v>3160.2887999999998</v>
      </c>
      <c r="H19" s="16">
        <f>SUM(H20:H23)</f>
        <v>22.005120000000002</v>
      </c>
      <c r="I19" s="16">
        <f>SUM(I20:I23)</f>
        <v>2178.5070599999999</v>
      </c>
      <c r="J19" s="12" t="e">
        <f>#REF!+#REF!+#REF!+J44+J69</f>
        <v>#REF!</v>
      </c>
      <c r="N19" s="10"/>
    </row>
    <row r="20" spans="1:14" s="3" customFormat="1" ht="26.25" customHeight="1" x14ac:dyDescent="0.2">
      <c r="A20" s="27" t="s">
        <v>19</v>
      </c>
      <c r="B20" s="28"/>
      <c r="C20" s="28"/>
      <c r="D20" s="35"/>
      <c r="E20" s="15"/>
      <c r="F20" s="17">
        <f t="shared" ref="F20:F23" si="2">G20+H20+I20</f>
        <v>2200.5121799999997</v>
      </c>
      <c r="G20" s="17">
        <v>0</v>
      </c>
      <c r="H20" s="17">
        <v>22.005120000000002</v>
      </c>
      <c r="I20" s="17">
        <v>2178.5070599999999</v>
      </c>
      <c r="J20" s="7" t="e">
        <f>#REF!+#REF!+#REF!+#REF!</f>
        <v>#REF!</v>
      </c>
    </row>
    <row r="21" spans="1:14" s="3" customFormat="1" ht="43.5" customHeight="1" x14ac:dyDescent="0.2">
      <c r="A21" s="27" t="s">
        <v>30</v>
      </c>
      <c r="B21" s="28"/>
      <c r="C21" s="28"/>
      <c r="D21" s="35"/>
      <c r="E21" s="15"/>
      <c r="F21" s="25">
        <f t="shared" si="2"/>
        <v>1409.2650000000001</v>
      </c>
      <c r="G21" s="17">
        <v>1409.2650000000001</v>
      </c>
      <c r="H21" s="17">
        <v>0</v>
      </c>
      <c r="I21" s="17">
        <v>0</v>
      </c>
      <c r="J21" s="7"/>
    </row>
    <row r="22" spans="1:14" s="3" customFormat="1" ht="39.75" customHeight="1" x14ac:dyDescent="0.2">
      <c r="A22" s="27" t="s">
        <v>29</v>
      </c>
      <c r="B22" s="28"/>
      <c r="C22" s="28"/>
      <c r="D22" s="35"/>
      <c r="E22" s="15"/>
      <c r="F22" s="25">
        <f>G22+H22+I22</f>
        <v>901.93079999999998</v>
      </c>
      <c r="G22" s="17">
        <v>901.93079999999998</v>
      </c>
      <c r="H22" s="17">
        <v>0</v>
      </c>
      <c r="I22" s="17">
        <v>0</v>
      </c>
      <c r="J22" s="7"/>
    </row>
    <row r="23" spans="1:14" s="3" customFormat="1" ht="26.25" customHeight="1" x14ac:dyDescent="0.2">
      <c r="A23" s="27" t="s">
        <v>31</v>
      </c>
      <c r="B23" s="28"/>
      <c r="C23" s="28"/>
      <c r="D23" s="35"/>
      <c r="E23" s="15"/>
      <c r="F23" s="25">
        <f t="shared" si="2"/>
        <v>849.09299999999996</v>
      </c>
      <c r="G23" s="17">
        <v>849.09299999999996</v>
      </c>
      <c r="H23" s="17">
        <v>0</v>
      </c>
      <c r="I23" s="17">
        <v>0</v>
      </c>
      <c r="J23" s="7" t="e">
        <f>#REF!+#REF!+#REF!+J40</f>
        <v>#REF!</v>
      </c>
    </row>
    <row r="24" spans="1:14" s="3" customFormat="1" ht="38.25" customHeight="1" x14ac:dyDescent="0.2">
      <c r="A24" s="34" t="s">
        <v>17</v>
      </c>
      <c r="B24" s="34"/>
      <c r="C24" s="34"/>
      <c r="D24" s="34"/>
      <c r="E24" s="15"/>
      <c r="F24" s="16">
        <f>F25</f>
        <v>111915.08351</v>
      </c>
      <c r="G24" s="16">
        <f>G25</f>
        <v>30671.066299999999</v>
      </c>
      <c r="H24" s="16">
        <f>H25</f>
        <v>812.44092999999998</v>
      </c>
      <c r="I24" s="16">
        <f>I25</f>
        <v>80431.576279999994</v>
      </c>
      <c r="J24" s="9"/>
      <c r="M24" s="14"/>
      <c r="N24" s="14"/>
    </row>
    <row r="25" spans="1:14" s="3" customFormat="1" ht="26.25" customHeight="1" x14ac:dyDescent="0.2">
      <c r="A25" s="34" t="s">
        <v>18</v>
      </c>
      <c r="B25" s="34"/>
      <c r="C25" s="34"/>
      <c r="D25" s="34"/>
      <c r="E25" s="15"/>
      <c r="F25" s="16">
        <f>F26+F27+F28</f>
        <v>111915.08351</v>
      </c>
      <c r="G25" s="16">
        <f>G26+G27+G28</f>
        <v>30671.066299999999</v>
      </c>
      <c r="H25" s="16">
        <f>H26+H27+H28</f>
        <v>812.44092999999998</v>
      </c>
      <c r="I25" s="16">
        <f>I26+I27+I28</f>
        <v>80431.576279999994</v>
      </c>
      <c r="J25" s="9"/>
      <c r="M25" s="14"/>
      <c r="N25" s="14"/>
    </row>
    <row r="26" spans="1:14" s="3" customFormat="1" ht="30.75" hidden="1" customHeight="1" x14ac:dyDescent="0.25">
      <c r="A26" s="27"/>
      <c r="B26" s="28"/>
      <c r="C26" s="28"/>
      <c r="D26" s="28"/>
      <c r="E26" s="18"/>
      <c r="F26" s="17">
        <f>G26+H26+I26</f>
        <v>0</v>
      </c>
      <c r="G26" s="17"/>
      <c r="H26" s="17"/>
      <c r="I26" s="17"/>
      <c r="J26" s="9"/>
      <c r="N26" s="10"/>
    </row>
    <row r="27" spans="1:14" s="3" customFormat="1" ht="26.25" customHeight="1" x14ac:dyDescent="0.25">
      <c r="A27" s="27" t="s">
        <v>38</v>
      </c>
      <c r="B27" s="28"/>
      <c r="C27" s="28"/>
      <c r="D27" s="28"/>
      <c r="E27" s="18"/>
      <c r="F27" s="17">
        <f>G27+H27+I27</f>
        <v>17773.572</v>
      </c>
      <c r="G27" s="17">
        <f>7195+5439</f>
        <v>12634</v>
      </c>
      <c r="H27" s="17">
        <v>51.395719999999997</v>
      </c>
      <c r="I27" s="17">
        <v>5088.1762799999997</v>
      </c>
      <c r="J27" s="9"/>
      <c r="N27" s="10"/>
    </row>
    <row r="28" spans="1:14" s="3" customFormat="1" ht="26.25" customHeight="1" x14ac:dyDescent="0.2">
      <c r="A28" s="27" t="s">
        <v>20</v>
      </c>
      <c r="B28" s="28"/>
      <c r="C28" s="28"/>
      <c r="D28" s="35"/>
      <c r="E28" s="18"/>
      <c r="F28" s="17">
        <f>G28+H28+I28</f>
        <v>94141.511509999997</v>
      </c>
      <c r="G28" s="17">
        <f>768.80854+17268.25776</f>
        <v>18037.066299999999</v>
      </c>
      <c r="H28" s="17">
        <v>761.04521</v>
      </c>
      <c r="I28" s="17">
        <v>75343.399999999994</v>
      </c>
      <c r="J28" s="9"/>
    </row>
    <row r="29" spans="1:14" s="3" customFormat="1" ht="26.25" customHeight="1" x14ac:dyDescent="0.2">
      <c r="A29" s="34" t="s">
        <v>21</v>
      </c>
      <c r="B29" s="34"/>
      <c r="C29" s="34"/>
      <c r="D29" s="34"/>
      <c r="E29" s="15"/>
      <c r="F29" s="16">
        <f>F30</f>
        <v>205554.74485000002</v>
      </c>
      <c r="G29" s="16">
        <f>G30</f>
        <v>3432.85293</v>
      </c>
      <c r="H29" s="16">
        <f>H30</f>
        <v>132911.79192000002</v>
      </c>
      <c r="I29" s="16">
        <f>I30</f>
        <v>69210.100000000006</v>
      </c>
      <c r="J29" s="9"/>
    </row>
    <row r="30" spans="1:14" s="3" customFormat="1" ht="26.25" customHeight="1" x14ac:dyDescent="0.2">
      <c r="A30" s="31" t="s">
        <v>22</v>
      </c>
      <c r="B30" s="32"/>
      <c r="C30" s="32"/>
      <c r="D30" s="32"/>
      <c r="E30" s="18"/>
      <c r="F30" s="16">
        <f>G30+H30+I30</f>
        <v>205554.74485000002</v>
      </c>
      <c r="G30" s="16">
        <f>G31</f>
        <v>3432.85293</v>
      </c>
      <c r="H30" s="16">
        <f>H31</f>
        <v>132911.79192000002</v>
      </c>
      <c r="I30" s="16">
        <f>I31</f>
        <v>69210.100000000006</v>
      </c>
      <c r="J30" s="9"/>
    </row>
    <row r="31" spans="1:14" s="3" customFormat="1" ht="30" customHeight="1" x14ac:dyDescent="0.2">
      <c r="A31" s="30" t="s">
        <v>23</v>
      </c>
      <c r="B31" s="30"/>
      <c r="C31" s="30"/>
      <c r="D31" s="30"/>
      <c r="E31" s="18"/>
      <c r="F31" s="17">
        <f>G31+H31+I31</f>
        <v>205554.74485000002</v>
      </c>
      <c r="G31" s="17">
        <f>1335.48181+706.15312+1391.218</f>
        <v>3432.85293</v>
      </c>
      <c r="H31" s="17">
        <f>699.09192+132212.7</f>
        <v>132911.79192000002</v>
      </c>
      <c r="I31" s="17">
        <v>69210.100000000006</v>
      </c>
      <c r="J31" s="9"/>
    </row>
    <row r="32" spans="1:14" s="3" customFormat="1" ht="26.25" customHeight="1" x14ac:dyDescent="0.2">
      <c r="A32" s="31" t="s">
        <v>27</v>
      </c>
      <c r="B32" s="32"/>
      <c r="C32" s="32"/>
      <c r="D32" s="32"/>
      <c r="E32" s="18"/>
      <c r="F32" s="16">
        <f t="shared" ref="F32:I33" si="3">F33</f>
        <v>10474.718000000001</v>
      </c>
      <c r="G32" s="16">
        <f>G33</f>
        <v>8250</v>
      </c>
      <c r="H32" s="16">
        <f t="shared" si="3"/>
        <v>2224.7179999999998</v>
      </c>
      <c r="I32" s="16">
        <f t="shared" si="3"/>
        <v>0</v>
      </c>
      <c r="J32" s="9"/>
    </row>
    <row r="33" spans="1:17" s="3" customFormat="1" ht="54.75" customHeight="1" x14ac:dyDescent="0.2">
      <c r="A33" s="31" t="s">
        <v>36</v>
      </c>
      <c r="B33" s="32"/>
      <c r="C33" s="32"/>
      <c r="D33" s="32"/>
      <c r="E33" s="18"/>
      <c r="F33" s="16">
        <f t="shared" si="3"/>
        <v>10474.718000000001</v>
      </c>
      <c r="G33" s="16">
        <f t="shared" si="3"/>
        <v>8250</v>
      </c>
      <c r="H33" s="16">
        <f t="shared" si="3"/>
        <v>2224.7179999999998</v>
      </c>
      <c r="I33" s="16">
        <f t="shared" si="3"/>
        <v>0</v>
      </c>
      <c r="J33" s="9"/>
    </row>
    <row r="34" spans="1:17" s="3" customFormat="1" ht="39" customHeight="1" x14ac:dyDescent="0.2">
      <c r="A34" s="31" t="s">
        <v>35</v>
      </c>
      <c r="B34" s="32"/>
      <c r="C34" s="32"/>
      <c r="D34" s="32"/>
      <c r="E34" s="18"/>
      <c r="F34" s="16">
        <f>SUM(F36:F37)</f>
        <v>10474.718000000001</v>
      </c>
      <c r="G34" s="16">
        <f t="shared" ref="G34:I34" si="4">SUM(G36:G37)</f>
        <v>8250</v>
      </c>
      <c r="H34" s="16">
        <f t="shared" si="4"/>
        <v>2224.7179999999998</v>
      </c>
      <c r="I34" s="16">
        <f t="shared" si="4"/>
        <v>0</v>
      </c>
      <c r="J34" s="9"/>
    </row>
    <row r="35" spans="1:17" s="3" customFormat="1" ht="44.25" hidden="1" customHeight="1" x14ac:dyDescent="0.2">
      <c r="A35" s="27" t="s">
        <v>34</v>
      </c>
      <c r="B35" s="28"/>
      <c r="C35" s="28"/>
      <c r="D35" s="28"/>
      <c r="E35" s="18"/>
      <c r="F35" s="17">
        <f>G35+H35+I35</f>
        <v>0</v>
      </c>
      <c r="G35" s="17">
        <v>0</v>
      </c>
      <c r="H35" s="17">
        <v>0</v>
      </c>
      <c r="I35" s="17">
        <v>0</v>
      </c>
      <c r="J35" s="9"/>
      <c r="M35" s="21"/>
      <c r="N35" s="21"/>
      <c r="O35" s="21"/>
      <c r="P35" s="21"/>
      <c r="Q35" s="21"/>
    </row>
    <row r="36" spans="1:17" s="3" customFormat="1" ht="28.5" customHeight="1" x14ac:dyDescent="0.2">
      <c r="A36" s="27" t="s">
        <v>24</v>
      </c>
      <c r="B36" s="28"/>
      <c r="C36" s="28"/>
      <c r="D36" s="28"/>
      <c r="E36" s="18"/>
      <c r="F36" s="17">
        <f>G36+H36+I36</f>
        <v>2224.7179999999998</v>
      </c>
      <c r="G36" s="17">
        <v>0</v>
      </c>
      <c r="H36" s="17">
        <v>2224.7179999999998</v>
      </c>
      <c r="I36" s="17">
        <v>0</v>
      </c>
      <c r="J36" s="9"/>
      <c r="M36" s="21"/>
      <c r="N36" s="21"/>
      <c r="O36" s="21"/>
      <c r="P36" s="21"/>
      <c r="Q36" s="21"/>
    </row>
    <row r="37" spans="1:17" s="3" customFormat="1" ht="39.75" customHeight="1" x14ac:dyDescent="0.2">
      <c r="A37" s="27" t="s">
        <v>32</v>
      </c>
      <c r="B37" s="28"/>
      <c r="C37" s="28"/>
      <c r="D37" s="28"/>
      <c r="E37" s="18"/>
      <c r="F37" s="17">
        <f>G37+H37+I37</f>
        <v>8250</v>
      </c>
      <c r="G37" s="17">
        <f>8250</f>
        <v>8250</v>
      </c>
      <c r="H37" s="17">
        <v>0</v>
      </c>
      <c r="I37" s="17">
        <v>0</v>
      </c>
      <c r="J37" s="9"/>
      <c r="M37" s="21"/>
      <c r="N37" s="21"/>
      <c r="O37" s="21"/>
      <c r="P37" s="21"/>
      <c r="Q37" s="21"/>
    </row>
    <row r="38" spans="1:17" s="3" customFormat="1" ht="25.5" customHeight="1" x14ac:dyDescent="0.2">
      <c r="A38" s="40" t="s">
        <v>0</v>
      </c>
      <c r="B38" s="41"/>
      <c r="C38" s="41"/>
      <c r="D38" s="41"/>
      <c r="E38" s="42"/>
      <c r="F38" s="20">
        <f>F32+F12</f>
        <v>355368.26510000002</v>
      </c>
      <c r="G38" s="20">
        <f>G32+G12</f>
        <v>45514.208030000002</v>
      </c>
      <c r="H38" s="20">
        <f>H32+H12</f>
        <v>158033.87373000002</v>
      </c>
      <c r="I38" s="20">
        <f>I32+I12</f>
        <v>151820.18333999999</v>
      </c>
      <c r="J38" s="11" t="e">
        <f>#REF!+#REF!+J12</f>
        <v>#REF!</v>
      </c>
      <c r="M38" s="21"/>
      <c r="N38" s="21"/>
      <c r="O38" s="21"/>
      <c r="P38" s="21"/>
      <c r="Q38" s="21"/>
    </row>
    <row r="39" spans="1:17" ht="57" customHeight="1" x14ac:dyDescent="0.2">
      <c r="F39" s="22"/>
    </row>
    <row r="40" spans="1:17" ht="41.25" customHeight="1" x14ac:dyDescent="0.25">
      <c r="A40" s="10"/>
      <c r="F40" s="23"/>
    </row>
  </sheetData>
  <mergeCells count="32">
    <mergeCell ref="A25:D25"/>
    <mergeCell ref="A38:E38"/>
    <mergeCell ref="A18:D18"/>
    <mergeCell ref="A19:D19"/>
    <mergeCell ref="A20:D20"/>
    <mergeCell ref="A35:D35"/>
    <mergeCell ref="A36:D36"/>
    <mergeCell ref="A24:D24"/>
    <mergeCell ref="A37:D37"/>
    <mergeCell ref="A34:D34"/>
    <mergeCell ref="A23:D23"/>
    <mergeCell ref="A7:I7"/>
    <mergeCell ref="A8:J8"/>
    <mergeCell ref="A10:E11"/>
    <mergeCell ref="F10:F11"/>
    <mergeCell ref="G10:J10"/>
    <mergeCell ref="A17:D17"/>
    <mergeCell ref="A12:E12"/>
    <mergeCell ref="A16:D16"/>
    <mergeCell ref="A33:D33"/>
    <mergeCell ref="A13:D13"/>
    <mergeCell ref="A14:D14"/>
    <mergeCell ref="A15:D15"/>
    <mergeCell ref="A31:D31"/>
    <mergeCell ref="A32:D32"/>
    <mergeCell ref="A29:D29"/>
    <mergeCell ref="A30:D30"/>
    <mergeCell ref="A28:D28"/>
    <mergeCell ref="A26:D26"/>
    <mergeCell ref="A27:D27"/>
    <mergeCell ref="A21:D21"/>
    <mergeCell ref="A22:D22"/>
  </mergeCells>
  <pageMargins left="0.51181102362204722" right="0" top="0.9055118110236221" bottom="0.51181102362204722" header="0.51181102362204722" footer="0.51181102362204722"/>
  <pageSetup paperSize="9" scale="78" firstPageNumber="89" fitToHeight="0" orientation="portrait" useFirstPageNumber="1" r:id="rId1"/>
  <headerFooter alignWithMargins="0">
    <oddHeader>&amp;C&amp;P</oddHeader>
  </headerFooter>
  <ignoredErrors>
    <ignoredError sqref="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15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2022-06-06T05:38:57Z</cp:lastPrinted>
  <dcterms:created xsi:type="dcterms:W3CDTF">1996-10-08T23:32:33Z</dcterms:created>
  <dcterms:modified xsi:type="dcterms:W3CDTF">2022-07-05T04:41:56Z</dcterms:modified>
</cp:coreProperties>
</file>