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форма 2" sheetId="1" r:id="rId1"/>
    <sheet name="форма 6" sheetId="2" r:id="rId2"/>
    <sheet name="Регистр" sheetId="3" r:id="rId3"/>
  </sheets>
  <definedNames>
    <definedName name="_xlnm.Print_Area" localSheetId="0">'форма 2'!$A$1:$G$40</definedName>
    <definedName name="_xlnm.Print_Area" localSheetId="1">'форма 6'!$A$1:$H$26</definedName>
  </definedNames>
  <calcPr fullCalcOnLoad="1"/>
</workbook>
</file>

<file path=xl/sharedStrings.xml><?xml version="1.0" encoding="utf-8"?>
<sst xmlns="http://schemas.openxmlformats.org/spreadsheetml/2006/main" count="144" uniqueCount="105">
  <si>
    <t>Наименование муниципальной программы</t>
  </si>
  <si>
    <t xml:space="preserve">Администратор муниципальной программы </t>
  </si>
  <si>
    <t>Исполнительно-распорядительный орган местного самоуправления – администрация города Горно-Алтайска</t>
  </si>
  <si>
    <t>Статус</t>
  </si>
  <si>
    <t>Муниципальная программа</t>
  </si>
  <si>
    <t>всего</t>
  </si>
  <si>
    <t>Наименование муниципальной программы, подпрограммы, основного мероприятия, мероприятия</t>
  </si>
  <si>
    <t>№ п/п</t>
  </si>
  <si>
    <t>1.1</t>
  </si>
  <si>
    <t>бюджет муниципального образования «Город Горно-Алтайск»</t>
  </si>
  <si>
    <t>средства, планируемые к привлечению из республиканского бюджета Республики Алтай</t>
  </si>
  <si>
    <t>средства, планируемые к привлечению из федерального бюджета</t>
  </si>
  <si>
    <t>иные источники</t>
  </si>
  <si>
    <t>Источники финансирования</t>
  </si>
  <si>
    <t>Оценка расходов, тыс.рублей</t>
  </si>
  <si>
    <t>Отношение фактических расходов к оценке расходов, %</t>
  </si>
  <si>
    <t>Оценка расходов (согласно муниципальной программе), тыс.рублей</t>
  </si>
  <si>
    <t>Фактичесские расходы на отчетную дату</t>
  </si>
  <si>
    <t>Наименование целевого показателя</t>
  </si>
  <si>
    <t>Единица измерения</t>
  </si>
  <si>
    <t>план на текущий год</t>
  </si>
  <si>
    <t>Значение целевых показателей</t>
  </si>
  <si>
    <t>Абсолютное отклонение</t>
  </si>
  <si>
    <t>Относительное отклонение, %</t>
  </si>
  <si>
    <t>Обоснование отклонений значений целевого показателя на конец отчетного периода</t>
  </si>
  <si>
    <t>значение на конец отчетного периода</t>
  </si>
  <si>
    <t>% к отчетному году</t>
  </si>
  <si>
    <t>ед.</t>
  </si>
  <si>
    <t>1.1.</t>
  </si>
  <si>
    <t>1.2.</t>
  </si>
  <si>
    <t>1.3.</t>
  </si>
  <si>
    <t>1.4.</t>
  </si>
  <si>
    <t>1.5.</t>
  </si>
  <si>
    <t>Отчет о достигнутых значениях целевых показателей муниципальной</t>
  </si>
  <si>
    <t>«Развитие экономического потенциала и предпринимательства в муниципальном образовании «Город Горно-Алтайск» на 2020-2025 годы»</t>
  </si>
  <si>
    <t>программы по состоянию на 01.01.2021 года</t>
  </si>
  <si>
    <t>Муниципальная программа  "Развитие экономического потенциала и предпринимательства в муниципального образования «Город Горно-Алтайск» на 2020-2025 годы»</t>
  </si>
  <si>
    <t>«Развитие экономического потенциала и предпринимательства в муниципальном образовании 
«Город Горно-Алтайск» на 2020-2025 годы»</t>
  </si>
  <si>
    <t>Развитие экономического потенциала и предпринимательства в муниципального образования «Город Горно-Алтайск» на 2020-2020 годы»</t>
  </si>
  <si>
    <t>Подпрограмма 1</t>
  </si>
  <si>
    <t>Развитие малого и среднего предпринимательства в муниципальном образовании "Город Горно-Алтайск" на 2020 - 2025 годы</t>
  </si>
  <si>
    <t xml:space="preserve">Поддержка малого и среднего предпринимательства
</t>
  </si>
  <si>
    <t>Основное мероприятие 1</t>
  </si>
  <si>
    <t>Основное мероприятие 2</t>
  </si>
  <si>
    <t>Улучшение условий ведения предпринимательской деятельности</t>
  </si>
  <si>
    <t>Подпрограмма 2</t>
  </si>
  <si>
    <t>Развитие внутреннего и въездного туризма в муниципальном образовании "Город Горно-Алтайск" на 2020 - 2025 годы</t>
  </si>
  <si>
    <t>1.2</t>
  </si>
  <si>
    <t>2</t>
  </si>
  <si>
    <t>2.1</t>
  </si>
  <si>
    <t>Развитие туризма</t>
  </si>
  <si>
    <t>Отчет о расходах на реализацию муниципальной программы</t>
  </si>
  <si>
    <t>за счет всех источников финансирования по состоянию 
на 01.01.2021 года</t>
  </si>
  <si>
    <t>средства бюджета муниципального образования «Город Горно-Алтайск»</t>
  </si>
  <si>
    <t>Численность занятых в сфере малого и среднего предпринимательства, включая индивидуальных предпринимателей муниципального образования</t>
  </si>
  <si>
    <t>Объем инвестиций в основной капитал (за исключением бюджетных средств) в расчете на душу населения по муниципальному образованию</t>
  </si>
  <si>
    <t>Общий туристский поток по муниципальному образованию</t>
  </si>
  <si>
    <t>Объем поступлений по налогам на совокупный доход в бюджет муниципального образования от СМСП муниципального образования</t>
  </si>
  <si>
    <t>Количество СМСП в расчете на 1 тыс. человек населения муниципального образования</t>
  </si>
  <si>
    <t>Оборот СМСП</t>
  </si>
  <si>
    <t>Количество СМСП муниципального образования, получивших поддержку</t>
  </si>
  <si>
    <t>Количество объектов муниципального имущества в Перечне</t>
  </si>
  <si>
    <t>Численность лиц, размещенных в коллективных средствах размещения</t>
  </si>
  <si>
    <t>Количество мероприятий, направленных на создание и развитие комфортной информационной туристской среды</t>
  </si>
  <si>
    <t>2.1.</t>
  </si>
  <si>
    <t>2.2.</t>
  </si>
  <si>
    <t>1. Подпрограмма "Развитие малого и среднего предпринимательства в муниципальном образовании "Город Горно-Алтайск" на 2020 - 2025 годы</t>
  </si>
  <si>
    <t>2. Подпрограмма  "Развитие внутреннего и въездного туризма в муниципальном образовании "Город Горно-Алтайск" на 2020 - 2025 годы"</t>
  </si>
  <si>
    <t>тыс. человек</t>
  </si>
  <si>
    <t>Обновление информационного баннера "Улалинской палеолитической стоянки " (его усовершенствование);
Установка знаков туристической навигации;
Обвление информационных щитов "Горно-Алтайск исторический";
Обнолвение информации по туризму на официальном портале г. Г-А;
Организация и проведение проектного семинара по благоустройству территорий малых городов;
Организация и проведение в рамках Недели бизнеса бизнес-разбора предприятий туриндустрии;
Участие в повышении квалификации "Управление развитием туризма на муниципальном уровне";
Проведение ряда совещаний по развитию г. Туугая;
Открытие зимнего сезона на г. Туугая</t>
  </si>
  <si>
    <t>% выполнения</t>
  </si>
  <si>
    <t>Неблагополучная эпидемиологическая обстановка, связанная с распространением коронавирусной инфекцией, в связи с чем, деятельность КРС была ограничена ПРА с апреля по июль 2020г.</t>
  </si>
  <si>
    <t>Сложная экономическая ситуация, связанная с неблагоприятной санэпид обстановкой, вызванная распространением коронавирусной инфекции, наложила ограничительные меры на бизнес, что привело к закрытию многих СМСП</t>
  </si>
  <si>
    <t>Сложная экономическая ситуация, связанная с неблагоприятной санэпид обстановкой, вызванная распространением коронавирусной инфекции</t>
  </si>
  <si>
    <t>А.С. Мискин</t>
  </si>
  <si>
    <t xml:space="preserve">Начальник Отдела экономики и трудовых отношений
Администрации горда Горно-Алтайска                                         </t>
  </si>
  <si>
    <t>УЧЕТНЫЙ РЕГИСТР</t>
  </si>
  <si>
    <t>для количественной оценки эффективности реализации</t>
  </si>
  <si>
    <t>муниципальной программы «Развитие экономического потенциала и предпринимательства</t>
  </si>
  <si>
    <t xml:space="preserve"> в муниципальном образовании «Город Горно-Алтайск» на 2020-2025 годы»</t>
  </si>
  <si>
    <t>на 01 января 2021 года</t>
  </si>
  <si>
    <t>Критерий (К)</t>
  </si>
  <si>
    <t xml:space="preserve">Весовой коэффициент критерия  </t>
  </si>
  <si>
    <t>Количественная оценка параметра</t>
  </si>
  <si>
    <t>Расчет оценочного показателя по каждому критерию (столбец 3 x столбец 4), ед. (балл)</t>
  </si>
  <si>
    <t>Индекс результативности</t>
  </si>
  <si>
    <t>Социальная значимость</t>
  </si>
  <si>
    <t>Наличие программ аналогичной направленности, реализуемых за счет федерального бюджета (республиканского бюджета Республики Алтай), содержащих рекомендации о разработке соответствующих муниципальных программ</t>
  </si>
  <si>
    <t>Уровень фактического финансового обеспечения программы с начала её реализации</t>
  </si>
  <si>
    <t>Уровень фактического финансового обеспечения программы в отчетном году</t>
  </si>
  <si>
    <t>Доля полученных средств на мероприятия программы из прочих (за исключением средств бюджета муниципального образования «Город Горно-Алтайск») источников</t>
  </si>
  <si>
    <t>Качество управления программой (качество организации процесса реализации, наличие группы управления, выполнение плановых сроков, контроль над расходованием бюджетных средств)</t>
  </si>
  <si>
    <t>Качество и достоверность ежегодного отчета ответственных исполнителей программы о ходе её реализации</t>
  </si>
  <si>
    <t>Административная и общественная поддержка программы</t>
  </si>
  <si>
    <t>Значение программы для реализации других взаимосвязанных с ней программ и мероприятий</t>
  </si>
  <si>
    <t>Наименование программы</t>
  </si>
  <si>
    <t>Период реализации</t>
  </si>
  <si>
    <t>Администратор</t>
  </si>
  <si>
    <t>Интегральный (итоговый) показатель оценки эффективности программы (Э)</t>
  </si>
  <si>
    <t>Качественная характеристика программы</t>
  </si>
  <si>
    <t>Примеча-ние</t>
  </si>
  <si>
    <t>«Развитие экономического потенциала и предпринимательства  в муниципальном образовании 
«Город Горно-Алтайск» на 2020-2025 годы»</t>
  </si>
  <si>
    <t>01.01.2020г. - 31.12.2020 г.</t>
  </si>
  <si>
    <t>Эффективная</t>
  </si>
  <si>
    <t>Исполнительно-распорядительный орган местного самоуправления - администрация города Горно-Алтайска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</si>
</sst>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[$-FC19]d\ mmmm\ yyyy\ &quot;г.&quot;"/>
    <numFmt numFmtId="194" formatCode="0.000"/>
    <numFmt numFmtId="195" formatCode="0.00_ ;\-0.00\ "/>
    <numFmt numFmtId="196" formatCode="0.00_ ;[Red]\-0.00\ "/>
  </numFmts>
  <fonts count="49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sz val="13"/>
      <name val="Arial"/>
      <family val="2"/>
    </font>
    <font>
      <sz val="13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187" fontId="0" fillId="0" borderId="11" xfId="60" applyFont="1" applyBorder="1" applyAlignment="1">
      <alignment horizontal="center" vertical="center"/>
    </xf>
    <xf numFmtId="187" fontId="1" fillId="0" borderId="11" xfId="6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43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center" wrapText="1"/>
    </xf>
    <xf numFmtId="187" fontId="3" fillId="0" borderId="11" xfId="60" applyFont="1" applyBorder="1" applyAlignment="1">
      <alignment horizontal="left" vertical="center" wrapText="1"/>
    </xf>
    <xf numFmtId="192" fontId="3" fillId="0" borderId="11" xfId="60" applyNumberFormat="1" applyFont="1" applyBorder="1" applyAlignment="1">
      <alignment horizontal="center" vertical="center"/>
    </xf>
    <xf numFmtId="192" fontId="3" fillId="0" borderId="11" xfId="60" applyNumberFormat="1" applyFont="1" applyBorder="1" applyAlignment="1">
      <alignment horizontal="center" vertical="center" wrapText="1"/>
    </xf>
    <xf numFmtId="2" fontId="3" fillId="0" borderId="11" xfId="60" applyNumberFormat="1" applyFont="1" applyBorder="1" applyAlignment="1">
      <alignment horizontal="center" vertical="center"/>
    </xf>
    <xf numFmtId="49" fontId="3" fillId="0" borderId="11" xfId="60" applyNumberFormat="1" applyFont="1" applyBorder="1" applyAlignment="1">
      <alignment horizontal="center" vertical="center"/>
    </xf>
    <xf numFmtId="187" fontId="3" fillId="0" borderId="11" xfId="6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192" fontId="3" fillId="0" borderId="11" xfId="60" applyNumberFormat="1" applyFont="1" applyFill="1" applyBorder="1" applyAlignment="1">
      <alignment horizontal="center" vertical="center" wrapText="1"/>
    </xf>
    <xf numFmtId="0" fontId="3" fillId="0" borderId="11" xfId="60" applyNumberFormat="1" applyFont="1" applyBorder="1" applyAlignment="1">
      <alignment horizontal="center" vertical="center" wrapText="1"/>
    </xf>
    <xf numFmtId="187" fontId="3" fillId="0" borderId="11" xfId="60" applyFont="1" applyBorder="1" applyAlignment="1">
      <alignment horizontal="center" vertical="center" wrapText="1"/>
    </xf>
    <xf numFmtId="187" fontId="3" fillId="0" borderId="11" xfId="60" applyFont="1" applyFill="1" applyBorder="1" applyAlignment="1">
      <alignment horizontal="center" vertical="center" wrapText="1"/>
    </xf>
    <xf numFmtId="49" fontId="3" fillId="0" borderId="11" xfId="6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192" fontId="3" fillId="0" borderId="11" xfId="60" applyNumberFormat="1" applyFont="1" applyFill="1" applyBorder="1" applyAlignment="1">
      <alignment horizontal="center" vertical="center"/>
    </xf>
    <xf numFmtId="0" fontId="3" fillId="0" borderId="11" xfId="60" applyNumberFormat="1" applyFont="1" applyBorder="1" applyAlignment="1">
      <alignment horizontal="left" vertical="center" wrapText="1"/>
    </xf>
    <xf numFmtId="2" fontId="3" fillId="33" borderId="11" xfId="60" applyNumberFormat="1" applyFont="1" applyFill="1" applyBorder="1" applyAlignment="1">
      <alignment horizontal="center" vertical="center"/>
    </xf>
    <xf numFmtId="49" fontId="3" fillId="0" borderId="11" xfId="6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0" borderId="1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wrapText="1"/>
    </xf>
    <xf numFmtId="0" fontId="4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187" fontId="3" fillId="0" borderId="11" xfId="60" applyNumberFormat="1" applyFont="1" applyBorder="1" applyAlignment="1">
      <alignment/>
    </xf>
    <xf numFmtId="187" fontId="3" fillId="0" borderId="11" xfId="60" applyNumberFormat="1" applyFont="1" applyFill="1" applyBorder="1" applyAlignment="1">
      <alignment/>
    </xf>
    <xf numFmtId="0" fontId="28" fillId="0" borderId="11" xfId="53" applyFont="1" applyBorder="1" applyAlignment="1">
      <alignment horizontal="center" vertical="top" wrapText="1"/>
      <protection/>
    </xf>
    <xf numFmtId="0" fontId="28" fillId="0" borderId="11" xfId="53" applyFont="1" applyBorder="1" applyAlignment="1">
      <alignment horizontal="center" vertical="top" wrapText="1"/>
      <protection/>
    </xf>
    <xf numFmtId="0" fontId="28" fillId="0" borderId="11" xfId="53" applyFont="1" applyBorder="1" applyAlignment="1">
      <alignment horizontal="center" vertical="center" wrapText="1"/>
      <protection/>
    </xf>
    <xf numFmtId="0" fontId="28" fillId="0" borderId="11" xfId="53" applyFont="1" applyBorder="1" applyAlignment="1">
      <alignment horizontal="center" vertical="center" wrapText="1"/>
      <protection/>
    </xf>
    <xf numFmtId="0" fontId="29" fillId="0" borderId="11" xfId="53" applyFont="1" applyBorder="1" applyAlignment="1">
      <alignment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view="pageBreakPreview" zoomScale="85" zoomScaleNormal="80" zoomScaleSheetLayoutView="85" zoomScalePageLayoutView="0" workbookViewId="0" topLeftCell="A1">
      <selection activeCell="C51" sqref="C51"/>
    </sheetView>
  </sheetViews>
  <sheetFormatPr defaultColWidth="9.140625" defaultRowHeight="12.75"/>
  <cols>
    <col min="1" max="1" width="5.57421875" style="2" customWidth="1"/>
    <col min="2" max="2" width="15.00390625" style="4" customWidth="1"/>
    <col min="3" max="3" width="41.57421875" style="4" customWidth="1"/>
    <col min="4" max="4" width="58.8515625" style="4" customWidth="1"/>
    <col min="5" max="5" width="22.421875" style="5" customWidth="1"/>
    <col min="6" max="6" width="23.7109375" style="5" customWidth="1"/>
    <col min="7" max="7" width="23.28125" style="5" customWidth="1"/>
    <col min="8" max="11" width="9.140625" style="1" customWidth="1"/>
  </cols>
  <sheetData>
    <row r="1" spans="1:7" ht="15">
      <c r="A1" s="2"/>
      <c r="B1" s="43" t="s">
        <v>51</v>
      </c>
      <c r="C1" s="43"/>
      <c r="D1" s="43"/>
      <c r="E1" s="43"/>
      <c r="F1" s="43"/>
      <c r="G1" s="43"/>
    </row>
    <row r="2" spans="1:7" ht="29.25" customHeight="1">
      <c r="A2" s="2"/>
      <c r="B2" s="44" t="s">
        <v>52</v>
      </c>
      <c r="C2" s="43"/>
      <c r="D2" s="43"/>
      <c r="E2" s="43"/>
      <c r="F2" s="43"/>
      <c r="G2" s="43"/>
    </row>
    <row r="4" spans="1:7" ht="20.25" customHeight="1">
      <c r="A4" s="2"/>
      <c r="B4" s="3" t="s">
        <v>0</v>
      </c>
      <c r="C4" s="4"/>
      <c r="D4" s="40" t="s">
        <v>34</v>
      </c>
      <c r="E4" s="40"/>
      <c r="F4" s="40"/>
      <c r="G4" s="40"/>
    </row>
    <row r="5" spans="1:7" ht="18" customHeight="1">
      <c r="A5" s="2"/>
      <c r="B5" s="3" t="s">
        <v>1</v>
      </c>
      <c r="C5" s="4"/>
      <c r="D5" s="40" t="s">
        <v>2</v>
      </c>
      <c r="E5" s="40"/>
      <c r="F5" s="40"/>
      <c r="G5" s="40"/>
    </row>
    <row r="6" ht="13.5" thickBot="1"/>
    <row r="7" spans="1:8" ht="60.75" customHeight="1" thickBot="1">
      <c r="A7" s="41" t="s">
        <v>7</v>
      </c>
      <c r="B7" s="45" t="s">
        <v>3</v>
      </c>
      <c r="C7" s="45" t="s">
        <v>6</v>
      </c>
      <c r="D7" s="45" t="s">
        <v>13</v>
      </c>
      <c r="E7" s="38" t="s">
        <v>14</v>
      </c>
      <c r="F7" s="38"/>
      <c r="G7" s="45" t="s">
        <v>15</v>
      </c>
      <c r="H7" s="1"/>
    </row>
    <row r="8" spans="1:7" ht="51.75" thickBot="1">
      <c r="A8" s="41"/>
      <c r="B8" s="46"/>
      <c r="C8" s="46"/>
      <c r="D8" s="46"/>
      <c r="E8" s="7" t="s">
        <v>16</v>
      </c>
      <c r="F8" s="7" t="s">
        <v>17</v>
      </c>
      <c r="G8" s="46"/>
    </row>
    <row r="9" spans="1:8" ht="17.25" customHeight="1" thickBot="1">
      <c r="A9" s="42"/>
      <c r="B9" s="39" t="s">
        <v>4</v>
      </c>
      <c r="C9" s="39" t="s">
        <v>38</v>
      </c>
      <c r="D9" s="11" t="s">
        <v>5</v>
      </c>
      <c r="E9" s="10">
        <f>E10+E11+E12+E13</f>
        <v>170.77</v>
      </c>
      <c r="F9" s="10">
        <f>F10+F11+F12+F13</f>
        <v>98.63499999999999</v>
      </c>
      <c r="G9" s="10">
        <f>F9*100/E9</f>
        <v>57.758974058675406</v>
      </c>
      <c r="H9" s="1"/>
    </row>
    <row r="10" spans="1:8" ht="25.5" customHeight="1" thickBot="1">
      <c r="A10" s="42"/>
      <c r="B10" s="39"/>
      <c r="C10" s="39"/>
      <c r="D10" s="8" t="s">
        <v>53</v>
      </c>
      <c r="E10" s="9">
        <f>E15+E30</f>
        <v>170.77</v>
      </c>
      <c r="F10" s="9">
        <f>F15+F30</f>
        <v>98.63499999999999</v>
      </c>
      <c r="G10" s="10">
        <f>F10*100/E10</f>
        <v>57.758974058675406</v>
      </c>
      <c r="H10" s="1"/>
    </row>
    <row r="11" spans="1:8" ht="26.25" thickBot="1">
      <c r="A11" s="42"/>
      <c r="B11" s="39"/>
      <c r="C11" s="39"/>
      <c r="D11" s="8" t="s">
        <v>10</v>
      </c>
      <c r="E11" s="9">
        <f>E21</f>
        <v>0</v>
      </c>
      <c r="F11" s="9">
        <f>F21</f>
        <v>0</v>
      </c>
      <c r="G11" s="9">
        <v>0</v>
      </c>
      <c r="H11" s="1"/>
    </row>
    <row r="12" spans="1:8" ht="15.75" customHeight="1" thickBot="1">
      <c r="A12" s="42"/>
      <c r="B12" s="39"/>
      <c r="C12" s="39"/>
      <c r="D12" s="8" t="s">
        <v>11</v>
      </c>
      <c r="E12" s="9">
        <f>E22</f>
        <v>0</v>
      </c>
      <c r="F12" s="9">
        <f>F22</f>
        <v>0</v>
      </c>
      <c r="G12" s="9">
        <v>0</v>
      </c>
      <c r="H12" s="1"/>
    </row>
    <row r="13" spans="1:8" ht="18" customHeight="1" thickBot="1">
      <c r="A13" s="42"/>
      <c r="B13" s="39"/>
      <c r="C13" s="39"/>
      <c r="D13" s="8" t="s">
        <v>12</v>
      </c>
      <c r="E13" s="9">
        <v>0</v>
      </c>
      <c r="F13" s="9">
        <f>F18</f>
        <v>0</v>
      </c>
      <c r="G13" s="9">
        <v>0</v>
      </c>
      <c r="H13" s="1"/>
    </row>
    <row r="14" spans="1:8" ht="25.5" customHeight="1" thickBot="1">
      <c r="A14" s="42">
        <v>1</v>
      </c>
      <c r="B14" s="39" t="s">
        <v>39</v>
      </c>
      <c r="C14" s="39" t="s">
        <v>40</v>
      </c>
      <c r="D14" s="11" t="s">
        <v>5</v>
      </c>
      <c r="E14" s="10">
        <f>E15+E16+E17+E18</f>
        <v>31.16</v>
      </c>
      <c r="F14" s="10">
        <f>F15+F16+F17+F18</f>
        <v>30.305</v>
      </c>
      <c r="G14" s="10">
        <f>F14*100/E14</f>
        <v>97.2560975609756</v>
      </c>
      <c r="H14" s="1"/>
    </row>
    <row r="15" spans="1:8" ht="25.5" customHeight="1" thickBot="1">
      <c r="A15" s="42"/>
      <c r="B15" s="39"/>
      <c r="C15" s="39"/>
      <c r="D15" s="8" t="s">
        <v>53</v>
      </c>
      <c r="E15" s="9">
        <f>E20+E25</f>
        <v>31.16</v>
      </c>
      <c r="F15" s="9">
        <f>F20+F25</f>
        <v>30.305</v>
      </c>
      <c r="G15" s="10">
        <f>F15*100/E15</f>
        <v>97.2560975609756</v>
      </c>
      <c r="H15" s="12"/>
    </row>
    <row r="16" spans="1:8" ht="25.5" customHeight="1" thickBot="1">
      <c r="A16" s="42"/>
      <c r="B16" s="39"/>
      <c r="C16" s="39"/>
      <c r="D16" s="8" t="s">
        <v>10</v>
      </c>
      <c r="E16" s="9">
        <f aca="true" t="shared" si="0" ref="E16:G17">E21</f>
        <v>0</v>
      </c>
      <c r="F16" s="9">
        <f t="shared" si="0"/>
        <v>0</v>
      </c>
      <c r="G16" s="9">
        <f t="shared" si="0"/>
        <v>0</v>
      </c>
      <c r="H16" s="1"/>
    </row>
    <row r="17" spans="1:7" ht="25.5" customHeight="1" thickBot="1">
      <c r="A17" s="42"/>
      <c r="B17" s="39"/>
      <c r="C17" s="39"/>
      <c r="D17" s="8" t="s">
        <v>11</v>
      </c>
      <c r="E17" s="9">
        <f t="shared" si="0"/>
        <v>0</v>
      </c>
      <c r="F17" s="9">
        <f t="shared" si="0"/>
        <v>0</v>
      </c>
      <c r="G17" s="9">
        <f t="shared" si="0"/>
        <v>0</v>
      </c>
    </row>
    <row r="18" spans="1:7" ht="20.25" customHeight="1" thickBot="1">
      <c r="A18" s="42"/>
      <c r="B18" s="39"/>
      <c r="C18" s="39"/>
      <c r="D18" s="8" t="s">
        <v>12</v>
      </c>
      <c r="E18" s="9">
        <v>0</v>
      </c>
      <c r="F18" s="9">
        <v>0</v>
      </c>
      <c r="G18" s="9">
        <v>0</v>
      </c>
    </row>
    <row r="19" spans="1:7" ht="17.25" customHeight="1" thickBot="1">
      <c r="A19" s="42" t="s">
        <v>8</v>
      </c>
      <c r="B19" s="38" t="s">
        <v>42</v>
      </c>
      <c r="C19" s="39" t="s">
        <v>41</v>
      </c>
      <c r="D19" s="11" t="s">
        <v>5</v>
      </c>
      <c r="E19" s="10">
        <f>E20+E21+E22+E23</f>
        <v>0</v>
      </c>
      <c r="F19" s="10">
        <f>SUM(F20:F23)</f>
        <v>0</v>
      </c>
      <c r="G19" s="9">
        <v>0</v>
      </c>
    </row>
    <row r="20" spans="1:7" ht="25.5" customHeight="1" thickBot="1">
      <c r="A20" s="42"/>
      <c r="B20" s="38"/>
      <c r="C20" s="39"/>
      <c r="D20" s="8" t="s">
        <v>53</v>
      </c>
      <c r="E20" s="9">
        <v>0</v>
      </c>
      <c r="F20" s="9">
        <v>0</v>
      </c>
      <c r="G20" s="9">
        <v>0</v>
      </c>
    </row>
    <row r="21" spans="1:7" ht="25.5" customHeight="1" thickBot="1">
      <c r="A21" s="42"/>
      <c r="B21" s="38"/>
      <c r="C21" s="39"/>
      <c r="D21" s="8" t="s">
        <v>10</v>
      </c>
      <c r="E21" s="9">
        <v>0</v>
      </c>
      <c r="F21" s="9">
        <v>0</v>
      </c>
      <c r="G21" s="9">
        <v>0</v>
      </c>
    </row>
    <row r="22" spans="1:7" ht="18.75" customHeight="1" thickBot="1">
      <c r="A22" s="42"/>
      <c r="B22" s="38"/>
      <c r="C22" s="39"/>
      <c r="D22" s="8" t="s">
        <v>11</v>
      </c>
      <c r="E22" s="9">
        <v>0</v>
      </c>
      <c r="F22" s="9">
        <v>0</v>
      </c>
      <c r="G22" s="9">
        <v>0</v>
      </c>
    </row>
    <row r="23" spans="1:7" ht="16.5" customHeight="1" thickBot="1">
      <c r="A23" s="42"/>
      <c r="B23" s="38"/>
      <c r="C23" s="39"/>
      <c r="D23" s="8" t="s">
        <v>12</v>
      </c>
      <c r="E23" s="9">
        <v>0</v>
      </c>
      <c r="F23" s="9">
        <v>0</v>
      </c>
      <c r="G23" s="9">
        <v>0</v>
      </c>
    </row>
    <row r="24" spans="1:7" ht="13.5" thickBot="1">
      <c r="A24" s="42" t="s">
        <v>47</v>
      </c>
      <c r="B24" s="38" t="s">
        <v>43</v>
      </c>
      <c r="C24" s="39" t="s">
        <v>44</v>
      </c>
      <c r="D24" s="11" t="s">
        <v>5</v>
      </c>
      <c r="E24" s="10">
        <f>E25+E26+E27+E28</f>
        <v>31.16</v>
      </c>
      <c r="F24" s="10">
        <f>SUM(F25:F28)</f>
        <v>30.305</v>
      </c>
      <c r="G24" s="10">
        <f>F24*100/E24</f>
        <v>97.2560975609756</v>
      </c>
    </row>
    <row r="25" spans="1:7" ht="26.25" thickBot="1">
      <c r="A25" s="42"/>
      <c r="B25" s="38"/>
      <c r="C25" s="39"/>
      <c r="D25" s="8" t="s">
        <v>53</v>
      </c>
      <c r="E25" s="9">
        <v>31.16</v>
      </c>
      <c r="F25" s="9">
        <v>30.305</v>
      </c>
      <c r="G25" s="9">
        <f>F25*100/E25</f>
        <v>97.2560975609756</v>
      </c>
    </row>
    <row r="26" spans="1:7" ht="26.25" thickBot="1">
      <c r="A26" s="42"/>
      <c r="B26" s="38"/>
      <c r="C26" s="39"/>
      <c r="D26" s="8" t="s">
        <v>10</v>
      </c>
      <c r="E26" s="9">
        <v>0</v>
      </c>
      <c r="F26" s="9">
        <v>0</v>
      </c>
      <c r="G26" s="9">
        <v>0</v>
      </c>
    </row>
    <row r="27" spans="1:7" ht="16.5" customHeight="1" thickBot="1">
      <c r="A27" s="42"/>
      <c r="B27" s="38"/>
      <c r="C27" s="39"/>
      <c r="D27" s="8" t="s">
        <v>11</v>
      </c>
      <c r="E27" s="9">
        <v>0</v>
      </c>
      <c r="F27" s="9">
        <v>0</v>
      </c>
      <c r="G27" s="9">
        <v>0</v>
      </c>
    </row>
    <row r="28" spans="1:7" ht="13.5" thickBot="1">
      <c r="A28" s="42"/>
      <c r="B28" s="38"/>
      <c r="C28" s="39"/>
      <c r="D28" s="8" t="s">
        <v>12</v>
      </c>
      <c r="E28" s="9">
        <v>0</v>
      </c>
      <c r="F28" s="9">
        <v>0</v>
      </c>
      <c r="G28" s="9">
        <v>0</v>
      </c>
    </row>
    <row r="29" spans="1:7" ht="13.5" customHeight="1" thickBot="1">
      <c r="A29" s="42" t="s">
        <v>48</v>
      </c>
      <c r="B29" s="39" t="s">
        <v>45</v>
      </c>
      <c r="C29" s="39" t="s">
        <v>46</v>
      </c>
      <c r="D29" s="11" t="s">
        <v>5</v>
      </c>
      <c r="E29" s="10">
        <f>E30+E31+E32+E33</f>
        <v>139.61</v>
      </c>
      <c r="F29" s="10">
        <f>SUM(F30:F33)</f>
        <v>68.33</v>
      </c>
      <c r="G29" s="9">
        <f aca="true" t="shared" si="1" ref="G29:G35">F29*100/E29</f>
        <v>48.94348542368025</v>
      </c>
    </row>
    <row r="30" spans="1:7" ht="13.5" thickBot="1">
      <c r="A30" s="42"/>
      <c r="B30" s="39"/>
      <c r="C30" s="39"/>
      <c r="D30" s="8" t="s">
        <v>9</v>
      </c>
      <c r="E30" s="9">
        <f>E35</f>
        <v>139.61</v>
      </c>
      <c r="F30" s="9">
        <f>F35</f>
        <v>68.33</v>
      </c>
      <c r="G30" s="9">
        <f t="shared" si="1"/>
        <v>48.94348542368025</v>
      </c>
    </row>
    <row r="31" spans="1:7" ht="26.25" thickBot="1">
      <c r="A31" s="42"/>
      <c r="B31" s="39"/>
      <c r="C31" s="39"/>
      <c r="D31" s="8" t="s">
        <v>10</v>
      </c>
      <c r="E31" s="9">
        <v>0</v>
      </c>
      <c r="F31" s="9">
        <v>0</v>
      </c>
      <c r="G31" s="9">
        <v>0</v>
      </c>
    </row>
    <row r="32" spans="1:7" ht="17.25" customHeight="1" thickBot="1">
      <c r="A32" s="42"/>
      <c r="B32" s="39"/>
      <c r="C32" s="39"/>
      <c r="D32" s="8" t="s">
        <v>11</v>
      </c>
      <c r="E32" s="9">
        <v>0</v>
      </c>
      <c r="F32" s="9">
        <v>0</v>
      </c>
      <c r="G32" s="9">
        <v>0</v>
      </c>
    </row>
    <row r="33" spans="1:11" ht="13.5" thickBot="1">
      <c r="A33" s="42"/>
      <c r="B33" s="39"/>
      <c r="C33" s="39"/>
      <c r="D33" s="8" t="s">
        <v>12</v>
      </c>
      <c r="E33" s="9">
        <v>0</v>
      </c>
      <c r="F33" s="9">
        <v>0</v>
      </c>
      <c r="G33" s="9">
        <v>0</v>
      </c>
      <c r="H33"/>
      <c r="I33"/>
      <c r="J33"/>
      <c r="K33"/>
    </row>
    <row r="34" spans="1:11" ht="13.5" customHeight="1" thickBot="1">
      <c r="A34" s="42" t="s">
        <v>49</v>
      </c>
      <c r="B34" s="38" t="s">
        <v>42</v>
      </c>
      <c r="C34" s="39" t="s">
        <v>50</v>
      </c>
      <c r="D34" s="11" t="s">
        <v>5</v>
      </c>
      <c r="E34" s="10">
        <f>E35+E36+E37+E38</f>
        <v>139.61</v>
      </c>
      <c r="F34" s="10">
        <f>SUM(F35:F38)</f>
        <v>68.33</v>
      </c>
      <c r="G34" s="9">
        <f t="shared" si="1"/>
        <v>48.94348542368025</v>
      </c>
      <c r="H34"/>
      <c r="I34"/>
      <c r="J34"/>
      <c r="K34"/>
    </row>
    <row r="35" spans="1:11" ht="26.25" thickBot="1">
      <c r="A35" s="42"/>
      <c r="B35" s="38"/>
      <c r="C35" s="39"/>
      <c r="D35" s="8" t="s">
        <v>53</v>
      </c>
      <c r="E35" s="9">
        <v>139.61</v>
      </c>
      <c r="F35" s="9">
        <v>68.33</v>
      </c>
      <c r="G35" s="9">
        <f t="shared" si="1"/>
        <v>48.94348542368025</v>
      </c>
      <c r="H35"/>
      <c r="I35"/>
      <c r="J35"/>
      <c r="K35"/>
    </row>
    <row r="36" spans="1:11" ht="26.25" thickBot="1">
      <c r="A36" s="42"/>
      <c r="B36" s="38"/>
      <c r="C36" s="39"/>
      <c r="D36" s="8" t="s">
        <v>10</v>
      </c>
      <c r="E36" s="9">
        <v>0</v>
      </c>
      <c r="F36" s="9">
        <v>0</v>
      </c>
      <c r="G36" s="9">
        <v>0</v>
      </c>
      <c r="H36"/>
      <c r="I36"/>
      <c r="J36"/>
      <c r="K36"/>
    </row>
    <row r="37" spans="1:11" ht="18" customHeight="1" thickBot="1">
      <c r="A37" s="42"/>
      <c r="B37" s="38"/>
      <c r="C37" s="39"/>
      <c r="D37" s="8" t="s">
        <v>11</v>
      </c>
      <c r="E37" s="9">
        <v>0</v>
      </c>
      <c r="F37" s="9">
        <v>0</v>
      </c>
      <c r="G37" s="9">
        <v>0</v>
      </c>
      <c r="H37"/>
      <c r="I37"/>
      <c r="J37"/>
      <c r="K37"/>
    </row>
    <row r="38" spans="1:11" ht="13.5" thickBot="1">
      <c r="A38" s="42"/>
      <c r="B38" s="38"/>
      <c r="C38" s="39"/>
      <c r="D38" s="8" t="s">
        <v>12</v>
      </c>
      <c r="E38" s="9">
        <v>0</v>
      </c>
      <c r="F38" s="9">
        <v>0</v>
      </c>
      <c r="G38" s="9">
        <v>0</v>
      </c>
      <c r="H38"/>
      <c r="I38"/>
      <c r="J38"/>
      <c r="K38"/>
    </row>
    <row r="40" spans="4:7" ht="54" customHeight="1">
      <c r="D40" s="37" t="s">
        <v>75</v>
      </c>
      <c r="E40" s="37"/>
      <c r="G40" s="35" t="s">
        <v>74</v>
      </c>
    </row>
  </sheetData>
  <sheetProtection/>
  <mergeCells count="29">
    <mergeCell ref="A34:A38"/>
    <mergeCell ref="B34:B38"/>
    <mergeCell ref="C34:C38"/>
    <mergeCell ref="A24:A28"/>
    <mergeCell ref="B24:B28"/>
    <mergeCell ref="C24:C28"/>
    <mergeCell ref="A29:A33"/>
    <mergeCell ref="B29:B33"/>
    <mergeCell ref="C29:C33"/>
    <mergeCell ref="B14:B18"/>
    <mergeCell ref="C14:C18"/>
    <mergeCell ref="B1:G1"/>
    <mergeCell ref="B2:G2"/>
    <mergeCell ref="E7:F7"/>
    <mergeCell ref="C9:C13"/>
    <mergeCell ref="B7:B8"/>
    <mergeCell ref="C7:C8"/>
    <mergeCell ref="D7:D8"/>
    <mergeCell ref="G7:G8"/>
    <mergeCell ref="D40:E40"/>
    <mergeCell ref="B19:B23"/>
    <mergeCell ref="C19:C23"/>
    <mergeCell ref="D4:G4"/>
    <mergeCell ref="D5:G5"/>
    <mergeCell ref="A7:A8"/>
    <mergeCell ref="A9:A13"/>
    <mergeCell ref="A14:A18"/>
    <mergeCell ref="B9:B13"/>
    <mergeCell ref="A19:A23"/>
  </mergeCells>
  <printOptions horizontalCentered="1"/>
  <pageMargins left="0.9055118110236221" right="0.9055118110236221" top="0.3937007874015748" bottom="0.31496062992125984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80" zoomScaleSheetLayoutView="80" zoomScalePageLayoutView="0" workbookViewId="0" topLeftCell="A1">
      <selection activeCell="M22" sqref="M22"/>
    </sheetView>
  </sheetViews>
  <sheetFormatPr defaultColWidth="9.140625" defaultRowHeight="12.75"/>
  <cols>
    <col min="1" max="1" width="7.421875" style="2" customWidth="1"/>
    <col min="2" max="2" width="44.7109375" style="4" customWidth="1"/>
    <col min="3" max="3" width="14.57421875" style="4" customWidth="1"/>
    <col min="4" max="4" width="14.421875" style="4" customWidth="1"/>
    <col min="5" max="5" width="17.7109375" style="5" customWidth="1"/>
    <col min="6" max="6" width="13.28125" style="5" customWidth="1"/>
    <col min="7" max="7" width="14.421875" style="5" customWidth="1"/>
    <col min="8" max="8" width="44.28125" style="5" customWidth="1"/>
    <col min="9" max="12" width="9.140625" style="1" customWidth="1"/>
  </cols>
  <sheetData>
    <row r="1" ht="12.75">
      <c r="H1" s="6"/>
    </row>
    <row r="2" spans="1:8" ht="15.75">
      <c r="A2" s="14"/>
      <c r="B2" s="56" t="s">
        <v>33</v>
      </c>
      <c r="C2" s="56"/>
      <c r="D2" s="56"/>
      <c r="E2" s="56"/>
      <c r="F2" s="56"/>
      <c r="G2" s="56"/>
      <c r="H2" s="56"/>
    </row>
    <row r="3" spans="1:8" ht="15.75">
      <c r="A3" s="14"/>
      <c r="B3" s="56" t="s">
        <v>35</v>
      </c>
      <c r="C3" s="56"/>
      <c r="D3" s="56"/>
      <c r="E3" s="56"/>
      <c r="F3" s="56"/>
      <c r="G3" s="56"/>
      <c r="H3" s="56"/>
    </row>
    <row r="4" spans="1:8" ht="15">
      <c r="A4" s="14"/>
      <c r="B4" s="15"/>
      <c r="C4" s="15"/>
      <c r="D4" s="15"/>
      <c r="E4" s="16"/>
      <c r="F4" s="16"/>
      <c r="G4" s="16"/>
      <c r="H4" s="16"/>
    </row>
    <row r="5" spans="1:8" ht="29.25" customHeight="1">
      <c r="A5" s="14"/>
      <c r="B5" s="30" t="s">
        <v>0</v>
      </c>
      <c r="C5" s="15"/>
      <c r="D5" s="51" t="s">
        <v>37</v>
      </c>
      <c r="E5" s="51"/>
      <c r="F5" s="51"/>
      <c r="G5" s="51"/>
      <c r="H5" s="51"/>
    </row>
    <row r="6" spans="1:8" ht="22.5" customHeight="1">
      <c r="A6" s="14"/>
      <c r="B6" s="30" t="s">
        <v>1</v>
      </c>
      <c r="C6" s="15"/>
      <c r="D6" s="51" t="s">
        <v>2</v>
      </c>
      <c r="E6" s="51"/>
      <c r="F6" s="51"/>
      <c r="G6" s="51"/>
      <c r="H6" s="51"/>
    </row>
    <row r="7" spans="1:8" ht="15.75" thickBot="1">
      <c r="A7" s="14"/>
      <c r="B7" s="15"/>
      <c r="C7" s="15"/>
      <c r="D7" s="15"/>
      <c r="E7" s="16"/>
      <c r="F7" s="16"/>
      <c r="G7" s="16"/>
      <c r="H7" s="16"/>
    </row>
    <row r="8" spans="1:8" ht="17.25" customHeight="1" thickBot="1">
      <c r="A8" s="48" t="s">
        <v>7</v>
      </c>
      <c r="B8" s="48" t="s">
        <v>18</v>
      </c>
      <c r="C8" s="48" t="s">
        <v>19</v>
      </c>
      <c r="D8" s="49" t="s">
        <v>21</v>
      </c>
      <c r="E8" s="50"/>
      <c r="F8" s="48" t="s">
        <v>22</v>
      </c>
      <c r="G8" s="48" t="s">
        <v>23</v>
      </c>
      <c r="H8" s="48" t="s">
        <v>24</v>
      </c>
    </row>
    <row r="9" spans="1:8" ht="35.25" customHeight="1" thickBot="1">
      <c r="A9" s="48"/>
      <c r="B9" s="48"/>
      <c r="C9" s="48"/>
      <c r="D9" s="17" t="s">
        <v>20</v>
      </c>
      <c r="E9" s="17" t="s">
        <v>25</v>
      </c>
      <c r="F9" s="48"/>
      <c r="G9" s="48"/>
      <c r="H9" s="48"/>
    </row>
    <row r="10" spans="1:8" ht="25.5" customHeight="1" thickBot="1">
      <c r="A10" s="52" t="s">
        <v>36</v>
      </c>
      <c r="B10" s="53"/>
      <c r="C10" s="53"/>
      <c r="D10" s="53"/>
      <c r="E10" s="53"/>
      <c r="F10" s="53"/>
      <c r="G10" s="53"/>
      <c r="H10" s="54"/>
    </row>
    <row r="11" spans="1:8" ht="60.75" thickBot="1">
      <c r="A11" s="17">
        <v>1</v>
      </c>
      <c r="B11" s="18" t="s">
        <v>54</v>
      </c>
      <c r="C11" s="17" t="s">
        <v>68</v>
      </c>
      <c r="D11" s="19">
        <v>4</v>
      </c>
      <c r="E11" s="31">
        <v>10.374</v>
      </c>
      <c r="F11" s="20">
        <f>E11-D11</f>
        <v>6.3740000000000006</v>
      </c>
      <c r="G11" s="33">
        <v>257.5</v>
      </c>
      <c r="H11" s="34"/>
    </row>
    <row r="12" spans="1:8" ht="60.75" thickBot="1">
      <c r="A12" s="17">
        <v>2</v>
      </c>
      <c r="B12" s="23" t="s">
        <v>55</v>
      </c>
      <c r="C12" s="24" t="s">
        <v>68</v>
      </c>
      <c r="D12" s="19">
        <v>16.1</v>
      </c>
      <c r="E12" s="31">
        <f>(3155045-2069290)/64484</f>
        <v>16.83758761863408</v>
      </c>
      <c r="F12" s="25">
        <f>E12-D12</f>
        <v>0.7375876186340768</v>
      </c>
      <c r="G12" s="33">
        <f>E12/D12*100</f>
        <v>104.58128955673341</v>
      </c>
      <c r="H12" s="34"/>
    </row>
    <row r="13" spans="1:8" ht="30.75" thickBot="1">
      <c r="A13" s="17">
        <v>3</v>
      </c>
      <c r="B13" s="23" t="s">
        <v>56</v>
      </c>
      <c r="C13" s="17" t="s">
        <v>68</v>
      </c>
      <c r="D13" s="19">
        <v>71.1</v>
      </c>
      <c r="E13" s="31">
        <v>73.6</v>
      </c>
      <c r="F13" s="25">
        <f>E13-D13</f>
        <v>2.5</v>
      </c>
      <c r="G13" s="33">
        <f>E13/D13*100</f>
        <v>103.51617440225036</v>
      </c>
      <c r="H13" s="26"/>
    </row>
    <row r="14" spans="1:8" ht="18.75" customHeight="1" thickBot="1">
      <c r="A14" s="52" t="s">
        <v>66</v>
      </c>
      <c r="B14" s="53"/>
      <c r="C14" s="53"/>
      <c r="D14" s="53"/>
      <c r="E14" s="53"/>
      <c r="F14" s="53"/>
      <c r="G14" s="53"/>
      <c r="H14" s="54"/>
    </row>
    <row r="15" spans="1:12" ht="60.75" thickBot="1">
      <c r="A15" s="27" t="s">
        <v>28</v>
      </c>
      <c r="B15" s="18" t="s">
        <v>57</v>
      </c>
      <c r="C15" s="24" t="s">
        <v>26</v>
      </c>
      <c r="D15" s="19">
        <v>4</v>
      </c>
      <c r="E15" s="31">
        <f>203135.81/217717*100-100</f>
        <v>-6.6973134849368705</v>
      </c>
      <c r="F15" s="25">
        <f>E15-D15</f>
        <v>-10.69731348493687</v>
      </c>
      <c r="G15" s="21">
        <f>93.3/104*100</f>
        <v>89.71153846153845</v>
      </c>
      <c r="H15" s="34" t="s">
        <v>73</v>
      </c>
      <c r="L15" s="31"/>
    </row>
    <row r="16" spans="1:10" ht="78" customHeight="1" thickBot="1">
      <c r="A16" s="27" t="s">
        <v>29</v>
      </c>
      <c r="B16" s="18" t="s">
        <v>58</v>
      </c>
      <c r="C16" s="17" t="s">
        <v>27</v>
      </c>
      <c r="D16" s="19">
        <v>46</v>
      </c>
      <c r="E16" s="31">
        <f>2767/64477*1000</f>
        <v>42.91452766102641</v>
      </c>
      <c r="F16" s="25">
        <f>E16-D16</f>
        <v>-3.085472338973588</v>
      </c>
      <c r="G16" s="21">
        <f>E16*100/D16</f>
        <v>93.29245143701394</v>
      </c>
      <c r="H16" s="34" t="s">
        <v>72</v>
      </c>
      <c r="J16" s="5"/>
    </row>
    <row r="17" spans="1:8" ht="45.75" thickBot="1">
      <c r="A17" s="27" t="s">
        <v>30</v>
      </c>
      <c r="B17" s="18" t="s">
        <v>59</v>
      </c>
      <c r="C17" s="24" t="s">
        <v>26</v>
      </c>
      <c r="D17" s="19">
        <v>101</v>
      </c>
      <c r="E17" s="31">
        <f>(17392.3+1525.1)/11155.8*100</f>
        <v>169.5745710751358</v>
      </c>
      <c r="F17" s="25">
        <f>E17-D17</f>
        <v>68.5745710751358</v>
      </c>
      <c r="G17" s="33">
        <f>E17*100/D17</f>
        <v>167.89561492587703</v>
      </c>
      <c r="H17" s="34"/>
    </row>
    <row r="18" spans="1:8" ht="30.75" thickBot="1">
      <c r="A18" s="28" t="s">
        <v>31</v>
      </c>
      <c r="B18" s="23" t="s">
        <v>60</v>
      </c>
      <c r="C18" s="17" t="s">
        <v>27</v>
      </c>
      <c r="D18" s="19">
        <v>3</v>
      </c>
      <c r="E18" s="31">
        <v>8</v>
      </c>
      <c r="F18" s="25">
        <f>E18-D18</f>
        <v>5</v>
      </c>
      <c r="G18" s="33">
        <f>E18*100/D18</f>
        <v>266.6666666666667</v>
      </c>
      <c r="H18" s="29"/>
    </row>
    <row r="19" spans="1:8" ht="38.25" customHeight="1" thickBot="1">
      <c r="A19" s="27" t="s">
        <v>32</v>
      </c>
      <c r="B19" s="18" t="s">
        <v>61</v>
      </c>
      <c r="C19" s="24" t="s">
        <v>26</v>
      </c>
      <c r="D19" s="19">
        <v>10</v>
      </c>
      <c r="E19" s="31">
        <f>35/30*100-100</f>
        <v>16.66666666666667</v>
      </c>
      <c r="F19" s="25">
        <f>E19-D19</f>
        <v>6.666666666666671</v>
      </c>
      <c r="G19" s="33">
        <v>167</v>
      </c>
      <c r="H19" s="22"/>
    </row>
    <row r="20" spans="1:8" ht="21.75" customHeight="1" thickBot="1">
      <c r="A20" s="52" t="s">
        <v>67</v>
      </c>
      <c r="B20" s="53"/>
      <c r="C20" s="53"/>
      <c r="D20" s="53"/>
      <c r="E20" s="53"/>
      <c r="F20" s="53"/>
      <c r="G20" s="53"/>
      <c r="H20" s="54"/>
    </row>
    <row r="21" spans="1:8" ht="75.75" thickBot="1">
      <c r="A21" s="27" t="s">
        <v>64</v>
      </c>
      <c r="B21" s="18" t="s">
        <v>62</v>
      </c>
      <c r="C21" s="17" t="s">
        <v>68</v>
      </c>
      <c r="D21" s="19">
        <v>26.5</v>
      </c>
      <c r="E21" s="31">
        <v>26.2</v>
      </c>
      <c r="F21" s="25">
        <f>E21-D21</f>
        <v>-0.3000000000000007</v>
      </c>
      <c r="G21" s="21">
        <f>E21/D21*100</f>
        <v>98.86792452830188</v>
      </c>
      <c r="H21" s="34" t="s">
        <v>71</v>
      </c>
    </row>
    <row r="22" spans="1:8" ht="300.75" thickBot="1">
      <c r="A22" s="27" t="s">
        <v>65</v>
      </c>
      <c r="B22" s="18" t="s">
        <v>63</v>
      </c>
      <c r="C22" s="17" t="s">
        <v>27</v>
      </c>
      <c r="D22" s="19">
        <v>9</v>
      </c>
      <c r="E22" s="31">
        <v>9</v>
      </c>
      <c r="F22" s="25">
        <f>E22-D22</f>
        <v>0</v>
      </c>
      <c r="G22" s="33">
        <f>E22/D22*100</f>
        <v>100</v>
      </c>
      <c r="H22" s="32" t="s">
        <v>69</v>
      </c>
    </row>
    <row r="24" spans="5:7" ht="12.75">
      <c r="E24" s="55" t="s">
        <v>70</v>
      </c>
      <c r="F24" s="55"/>
      <c r="G24" s="13">
        <f>(100+100+100+G15+G16+100+100+100+G21+100)/10</f>
        <v>98.18719144268542</v>
      </c>
    </row>
    <row r="25" spans="5:7" ht="12.75">
      <c r="E25" s="6"/>
      <c r="F25" s="6"/>
      <c r="G25" s="13"/>
    </row>
    <row r="26" spans="3:8" ht="51" customHeight="1">
      <c r="C26" s="47" t="s">
        <v>75</v>
      </c>
      <c r="D26" s="47"/>
      <c r="E26" s="47"/>
      <c r="F26" s="47"/>
      <c r="G26" s="36"/>
      <c r="H26" s="36" t="s">
        <v>74</v>
      </c>
    </row>
    <row r="28" ht="12.75">
      <c r="G28" s="13"/>
    </row>
  </sheetData>
  <sheetProtection/>
  <mergeCells count="16">
    <mergeCell ref="B2:H2"/>
    <mergeCell ref="B3:H3"/>
    <mergeCell ref="A8:A9"/>
    <mergeCell ref="B8:B9"/>
    <mergeCell ref="C8:C9"/>
    <mergeCell ref="F8:F9"/>
    <mergeCell ref="C26:F26"/>
    <mergeCell ref="G8:G9"/>
    <mergeCell ref="H8:H9"/>
    <mergeCell ref="D8:E8"/>
    <mergeCell ref="D5:H5"/>
    <mergeCell ref="A10:H10"/>
    <mergeCell ref="A14:H14"/>
    <mergeCell ref="D6:H6"/>
    <mergeCell ref="E24:F24"/>
    <mergeCell ref="A20:H20"/>
  </mergeCells>
  <printOptions horizontalCentered="1"/>
  <pageMargins left="0.5118110236220472" right="0.5118110236220472" top="0.8267716535433072" bottom="0.7874015748031497" header="0.5118110236220472" footer="0.5118110236220472"/>
  <pageSetup horizontalDpi="600" verticalDpi="600" orientation="landscape" paperSize="9" scale="77" r:id="rId1"/>
  <rowBreaks count="1" manualBreakCount="1">
    <brk id="19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view="pageBreakPreview" zoomScale="90" zoomScaleSheetLayoutView="90" zoomScalePageLayoutView="0" workbookViewId="0" topLeftCell="A7">
      <selection activeCell="O21" sqref="O21"/>
    </sheetView>
  </sheetViews>
  <sheetFormatPr defaultColWidth="9.140625" defaultRowHeight="12.75"/>
  <cols>
    <col min="1" max="1" width="4.57421875" style="61" customWidth="1"/>
    <col min="2" max="2" width="36.421875" style="61" customWidth="1"/>
    <col min="3" max="3" width="12.00390625" style="61" customWidth="1"/>
    <col min="4" max="4" width="16.00390625" style="61" customWidth="1"/>
    <col min="5" max="5" width="15.28125" style="61" customWidth="1"/>
    <col min="6" max="6" width="13.8515625" style="0" customWidth="1"/>
    <col min="7" max="7" width="11.57421875" style="0" customWidth="1"/>
  </cols>
  <sheetData>
    <row r="1" spans="1:7" ht="15">
      <c r="A1" s="57" t="s">
        <v>76</v>
      </c>
      <c r="B1" s="57"/>
      <c r="C1" s="57"/>
      <c r="D1" s="57"/>
      <c r="E1" s="57"/>
      <c r="F1" s="57"/>
      <c r="G1" s="57"/>
    </row>
    <row r="2" spans="1:7" ht="15">
      <c r="A2" s="57" t="s">
        <v>77</v>
      </c>
      <c r="B2" s="57"/>
      <c r="C2" s="57"/>
      <c r="D2" s="57"/>
      <c r="E2" s="57"/>
      <c r="F2" s="57"/>
      <c r="G2" s="57"/>
    </row>
    <row r="3" spans="1:7" ht="12.75">
      <c r="A3" s="58" t="s">
        <v>78</v>
      </c>
      <c r="B3" s="58"/>
      <c r="C3" s="58"/>
      <c r="D3" s="58"/>
      <c r="E3" s="58"/>
      <c r="F3" s="58"/>
      <c r="G3" s="58"/>
    </row>
    <row r="4" spans="1:7" ht="15">
      <c r="A4" s="57" t="s">
        <v>79</v>
      </c>
      <c r="B4" s="57"/>
      <c r="C4" s="57"/>
      <c r="D4" s="57"/>
      <c r="E4" s="57"/>
      <c r="F4" s="57"/>
      <c r="G4" s="57"/>
    </row>
    <row r="5" spans="1:7" ht="12.75">
      <c r="A5" s="58" t="s">
        <v>80</v>
      </c>
      <c r="B5" s="58"/>
      <c r="C5" s="58"/>
      <c r="D5" s="58"/>
      <c r="E5" s="58"/>
      <c r="F5" s="58"/>
      <c r="G5" s="58"/>
    </row>
    <row r="6" spans="1:2" ht="15.75" thickBot="1">
      <c r="A6" s="59"/>
      <c r="B6" s="60"/>
    </row>
    <row r="7" spans="1:5" ht="120.75" thickBot="1">
      <c r="A7" s="17" t="s">
        <v>7</v>
      </c>
      <c r="B7" s="17" t="s">
        <v>81</v>
      </c>
      <c r="C7" s="17" t="s">
        <v>82</v>
      </c>
      <c r="D7" s="17" t="s">
        <v>83</v>
      </c>
      <c r="E7" s="17" t="s">
        <v>84</v>
      </c>
    </row>
    <row r="8" spans="1:5" ht="15.75" thickBot="1">
      <c r="A8" s="17">
        <v>1</v>
      </c>
      <c r="B8" s="17">
        <v>2</v>
      </c>
      <c r="C8" s="17">
        <v>3</v>
      </c>
      <c r="D8" s="17">
        <v>4</v>
      </c>
      <c r="E8" s="17">
        <v>5</v>
      </c>
    </row>
    <row r="9" spans="1:5" ht="15.75" thickBot="1">
      <c r="A9" s="62">
        <v>1</v>
      </c>
      <c r="B9" s="63" t="s">
        <v>85</v>
      </c>
      <c r="C9" s="64">
        <v>0.55</v>
      </c>
      <c r="D9" s="65">
        <v>100</v>
      </c>
      <c r="E9" s="64">
        <f aca="true" t="shared" si="0" ref="E9:E18">C9*D9</f>
        <v>55.00000000000001</v>
      </c>
    </row>
    <row r="10" spans="1:5" ht="15.75" thickBot="1">
      <c r="A10" s="62">
        <v>2</v>
      </c>
      <c r="B10" s="63" t="s">
        <v>86</v>
      </c>
      <c r="C10" s="64">
        <v>0.25</v>
      </c>
      <c r="D10" s="64">
        <v>100</v>
      </c>
      <c r="E10" s="64">
        <f t="shared" si="0"/>
        <v>25</v>
      </c>
    </row>
    <row r="11" spans="1:5" ht="120.75" thickBot="1">
      <c r="A11" s="62">
        <v>3</v>
      </c>
      <c r="B11" s="63" t="s">
        <v>87</v>
      </c>
      <c r="C11" s="64">
        <v>0.02</v>
      </c>
      <c r="D11" s="64">
        <v>100</v>
      </c>
      <c r="E11" s="64">
        <f t="shared" si="0"/>
        <v>2</v>
      </c>
    </row>
    <row r="12" spans="1:5" ht="45.75" thickBot="1">
      <c r="A12" s="62">
        <v>4</v>
      </c>
      <c r="B12" s="63" t="s">
        <v>88</v>
      </c>
      <c r="C12" s="64">
        <v>0.02</v>
      </c>
      <c r="D12" s="65">
        <v>50</v>
      </c>
      <c r="E12" s="64">
        <f t="shared" si="0"/>
        <v>1</v>
      </c>
    </row>
    <row r="13" spans="1:5" ht="45.75" thickBot="1">
      <c r="A13" s="62">
        <v>5</v>
      </c>
      <c r="B13" s="63" t="s">
        <v>89</v>
      </c>
      <c r="C13" s="64">
        <v>0.05</v>
      </c>
      <c r="D13" s="65">
        <v>50</v>
      </c>
      <c r="E13" s="64">
        <f t="shared" si="0"/>
        <v>2.5</v>
      </c>
    </row>
    <row r="14" spans="1:5" ht="75.75" thickBot="1">
      <c r="A14" s="62">
        <v>6</v>
      </c>
      <c r="B14" s="63" t="s">
        <v>90</v>
      </c>
      <c r="C14" s="64">
        <v>0.05</v>
      </c>
      <c r="D14" s="65">
        <v>20</v>
      </c>
      <c r="E14" s="64">
        <f t="shared" si="0"/>
        <v>1</v>
      </c>
    </row>
    <row r="15" spans="1:5" ht="90.75" thickBot="1">
      <c r="A15" s="62">
        <v>7</v>
      </c>
      <c r="B15" s="63" t="s">
        <v>91</v>
      </c>
      <c r="C15" s="64">
        <v>0.03</v>
      </c>
      <c r="D15" s="64">
        <v>100</v>
      </c>
      <c r="E15" s="64">
        <f t="shared" si="0"/>
        <v>3</v>
      </c>
    </row>
    <row r="16" spans="1:5" ht="51.75" customHeight="1" thickBot="1">
      <c r="A16" s="62">
        <v>8</v>
      </c>
      <c r="B16" s="63" t="s">
        <v>92</v>
      </c>
      <c r="C16" s="64">
        <v>0.01</v>
      </c>
      <c r="D16" s="64">
        <v>100</v>
      </c>
      <c r="E16" s="64">
        <f t="shared" si="0"/>
        <v>1</v>
      </c>
    </row>
    <row r="17" spans="1:5" ht="30.75" thickBot="1">
      <c r="A17" s="62">
        <v>9</v>
      </c>
      <c r="B17" s="63" t="s">
        <v>93</v>
      </c>
      <c r="C17" s="64">
        <v>0.01</v>
      </c>
      <c r="D17" s="64">
        <v>100</v>
      </c>
      <c r="E17" s="64">
        <f t="shared" si="0"/>
        <v>1</v>
      </c>
    </row>
    <row r="18" spans="1:5" ht="45.75" thickBot="1">
      <c r="A18" s="62">
        <v>10</v>
      </c>
      <c r="B18" s="63" t="s">
        <v>94</v>
      </c>
      <c r="C18" s="64">
        <v>0.01</v>
      </c>
      <c r="D18" s="64">
        <v>100</v>
      </c>
      <c r="E18" s="64">
        <f t="shared" si="0"/>
        <v>1</v>
      </c>
    </row>
    <row r="19" spans="1:5" ht="15.75" thickBot="1">
      <c r="A19" s="62"/>
      <c r="B19" s="63"/>
      <c r="C19" s="64"/>
      <c r="D19" s="64"/>
      <c r="E19" s="64">
        <f>SUM(E9:E18)</f>
        <v>92.5</v>
      </c>
    </row>
    <row r="20" ht="15.75" thickBot="1"/>
    <row r="21" spans="1:7" ht="77.25" thickBot="1">
      <c r="A21" s="66" t="s">
        <v>95</v>
      </c>
      <c r="B21" s="66"/>
      <c r="C21" s="67" t="s">
        <v>96</v>
      </c>
      <c r="D21" s="67" t="s">
        <v>97</v>
      </c>
      <c r="E21" s="67" t="s">
        <v>98</v>
      </c>
      <c r="F21" s="67" t="s">
        <v>99</v>
      </c>
      <c r="G21" s="67" t="s">
        <v>100</v>
      </c>
    </row>
    <row r="22" spans="1:7" ht="90" thickBot="1">
      <c r="A22" s="68" t="s">
        <v>101</v>
      </c>
      <c r="B22" s="68"/>
      <c r="C22" s="69" t="s">
        <v>102</v>
      </c>
      <c r="D22" s="69" t="s">
        <v>104</v>
      </c>
      <c r="E22" s="69">
        <v>92.5</v>
      </c>
      <c r="F22" s="69" t="s">
        <v>103</v>
      </c>
      <c r="G22" s="70"/>
    </row>
  </sheetData>
  <sheetProtection/>
  <mergeCells count="7">
    <mergeCell ref="A22:B22"/>
    <mergeCell ref="A1:G1"/>
    <mergeCell ref="A2:G2"/>
    <mergeCell ref="A3:G3"/>
    <mergeCell ref="A4:G4"/>
    <mergeCell ref="A5:G5"/>
    <mergeCell ref="A21:B21"/>
  </mergeCells>
  <printOptions/>
  <pageMargins left="0.7" right="0.7" top="0.75" bottom="0.75" header="0.3" footer="0.3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Нина Бочкарева</cp:lastModifiedBy>
  <cp:lastPrinted>2021-05-27T08:41:09Z</cp:lastPrinted>
  <dcterms:created xsi:type="dcterms:W3CDTF">1996-10-08T23:32:33Z</dcterms:created>
  <dcterms:modified xsi:type="dcterms:W3CDTF">2021-06-03T07:16:06Z</dcterms:modified>
  <cp:category/>
  <cp:version/>
  <cp:contentType/>
  <cp:contentStatus/>
</cp:coreProperties>
</file>