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80" windowWidth="15480" windowHeight="10248"/>
  </bookViews>
  <sheets>
    <sheet name="9 мес.2016" sheetId="1" r:id="rId1"/>
    <sheet name="Ввод жилья" sheetId="2" r:id="rId2"/>
  </sheets>
  <definedNames>
    <definedName name="Z_286427D4_39FD_453A_BB73_D76C04D77550_.wvu.PrintArea" localSheetId="0" hidden="1">'9 мес.2016'!$A$1:$EE$21</definedName>
    <definedName name="Z_286427D4_39FD_453A_BB73_D76C04D77550_.wvu.PrintTitles" localSheetId="0" hidden="1">'9 мес.2016'!$A:$A</definedName>
    <definedName name="Z_764F0DB0_4628_446E_A848_C414D19632D8_.wvu.PrintArea" localSheetId="0" hidden="1">'9 мес.2016'!$A$1:$EE$21</definedName>
    <definedName name="Z_764F0DB0_4628_446E_A848_C414D19632D8_.wvu.PrintTitles" localSheetId="0" hidden="1">'9 мес.2016'!$A:$A</definedName>
    <definedName name="Z_7DEEA5DC_25B2_4FA8_8456_CF98FE887997_.wvu.PrintArea" localSheetId="0" hidden="1">'9 мес.2016'!$A$1:$EE$21</definedName>
    <definedName name="Z_7DEEA5DC_25B2_4FA8_8456_CF98FE887997_.wvu.PrintTitles" localSheetId="0" hidden="1">'9 мес.2016'!$A:$A</definedName>
    <definedName name="Z_AED900F6_6B02_4B9C_B9BD_351743B691B2_.wvu.PrintArea" localSheetId="0" hidden="1">'9 мес.2016'!$A$1:$EE$21</definedName>
    <definedName name="Z_AED900F6_6B02_4B9C_B9BD_351743B691B2_.wvu.PrintTitles" localSheetId="0" hidden="1">'9 мес.2016'!$A:$A</definedName>
    <definedName name="Z_AED900F6_6B02_4B9C_B9BD_351743B691B2_.wvu.Rows" localSheetId="0" hidden="1">'9 мес.2016'!#REF!</definedName>
    <definedName name="Z_C3D34CBF_A951_40DB_A076_4C4F6006569D_.wvu.PrintArea" localSheetId="0" hidden="1">'9 мес.2016'!$A$1:$EE$21</definedName>
    <definedName name="Z_C3D34CBF_A951_40DB_A076_4C4F6006569D_.wvu.PrintTitles" localSheetId="0" hidden="1">'9 мес.2016'!$A:$A</definedName>
    <definedName name="Z_CB7A70DC_EB98_4E6A_B677_2143DC1A7269_.wvu.PrintArea" localSheetId="0" hidden="1">'9 мес.2016'!$A$1:$EE$21</definedName>
    <definedName name="Z_CB7A70DC_EB98_4E6A_B677_2143DC1A7269_.wvu.PrintTitles" localSheetId="0" hidden="1">'9 мес.2016'!$A:$A</definedName>
    <definedName name="Z_F6E6FEE3_0A2D_4C9E_A588_9AE572760012_.wvu.PrintArea" localSheetId="0" hidden="1">'9 мес.2016'!$A$1:$EE$21</definedName>
    <definedName name="Z_F6E6FEE3_0A2D_4C9E_A588_9AE572760012_.wvu.PrintTitles" localSheetId="0" hidden="1">'9 мес.2016'!$A:$A</definedName>
    <definedName name="_xlnm.Print_Titles" localSheetId="0">'9 мес.2016'!$A:$C</definedName>
    <definedName name="_xlnm.Print_Area" localSheetId="0">'9 мес.2016'!$A$1:$EZ$19</definedName>
  </definedNames>
  <calcPr calcId="144525"/>
  <customWorkbookViews>
    <customWorkbookView name="Baeva - Личное представление" guid="{60C92C40-0829-4BDF-9532-17A61EE77790}" mergeInterval="0" personalView="1" maximized="1" windowWidth="1676" windowHeight="825" activeSheetId="1"/>
    <customWorkbookView name="OEM - Личное представление" guid="{C3D34CBF-A951-40DB-A076-4C4F6006569D}" mergeInterval="0" personalView="1" maximized="1" xWindow="1" yWindow="1" windowWidth="1024" windowHeight="547" activeSheetId="1"/>
    <customWorkbookView name="10-olga - Личное представление" guid="{F6E6FEE3-0A2D-4C9E-A588-9AE572760012}" mergeInterval="0" personalView="1" maximized="1" xWindow="1" yWindow="1" windowWidth="978" windowHeight="475" activeSheetId="1"/>
    <customWorkbookView name="17-marina - Личное представление" guid="{CB7A70DC-EB98-4E6A-B677-2143DC1A7269}" mergeInterval="0" personalView="1" maximized="1" xWindow="1" yWindow="1" windowWidth="1024" windowHeight="573" activeSheetId="1" showFormulaBar="0"/>
    <customWorkbookView name="Марина - Личное представление" guid="{764F0DB0-4628-446E-A848-C414D19632D8}" mergeInterval="0" personalView="1" maximized="1" xWindow="1" yWindow="1" windowWidth="1081" windowHeight="747" activeSheetId="1"/>
    <customWorkbookView name="p04_adibasovaGS - Личное представление" guid="{AED900F6-6B02-4B9C-B9BD-351743B691B2}" mergeInterval="0" personalView="1" maximized="1" xWindow="1" yWindow="1" windowWidth="1600" windowHeight="624" activeSheetId="1"/>
    <customWorkbookView name="P04_ChernovaNB - Личное представление" guid="{BB9BA956-79AB-4B93-A5C9-35A5A20DEF2C}" mergeInterval="0" personalView="1" maximized="1" xWindow="1" yWindow="1" windowWidth="1024" windowHeight="547" activeSheetId="1"/>
    <customWorkbookView name="P04_KulikovaSV - Личное представление" guid="{62D6C5F9-D788-4D2D-ACC4-08027081F2EC}" mergeInterval="0" personalView="1" maximized="1" xWindow="1" yWindow="1" windowWidth="1280" windowHeight="803" activeSheetId="1"/>
    <customWorkbookView name="User - Личное представление" guid="{7DEEA5DC-25B2-4FA8-8456-CF98FE887997}" mergeInterval="0" personalView="1" maximized="1" xWindow="1" yWindow="1" windowWidth="1280" windowHeight="783" activeSheetId="1" showComments="commIndAndComment"/>
    <customWorkbookView name="15-Oksana - Личное представление" guid="{AE0C2210-29B9-462C-A5A4-8A73733A2E65}" mergeInterval="0" personalView="1" maximized="1" xWindow="1" yWindow="1" windowWidth="1024" windowHeight="547" activeSheetId="1"/>
    <customWorkbookView name="Харина Ольга Анатольевна - Личное представление" guid="{286427D4-39FD-453A-BB73-D76C04D77550}" mergeInterval="0" personalView="1" maximized="1" xWindow="1" yWindow="1" windowWidth="1053" windowHeight="553" activeSheetId="1"/>
    <customWorkbookView name="P04_KolmakovaEA - Личное представление" guid="{5AC666F8-EA28-4661-AA17-B835C91F0F35}" mergeInterval="0" personalView="1" maximized="1" xWindow="1" yWindow="1" windowWidth="1024" windowHeight="547" activeSheetId="1" showComments="commIndAndComment"/>
    <customWorkbookView name="Kandarakov - Личное представление" guid="{C22DD877-4AFA-47C4-9AF0-BD4D9983DF8C}" mergeInterval="0" personalView="1" maximized="1" windowWidth="1408" windowHeight="469" activeSheetId="1"/>
  </customWorkbookViews>
</workbook>
</file>

<file path=xl/calcChain.xml><?xml version="1.0" encoding="utf-8"?>
<calcChain xmlns="http://schemas.openxmlformats.org/spreadsheetml/2006/main">
  <c r="EY19" i="1" l="1"/>
  <c r="AR19" i="1" l="1"/>
  <c r="DD9" i="1" l="1"/>
  <c r="DD10" i="1"/>
  <c r="DD11" i="1"/>
  <c r="DD12" i="1"/>
  <c r="DD13" i="1"/>
  <c r="DD14" i="1"/>
  <c r="DD15" i="1"/>
  <c r="DD16" i="1"/>
  <c r="DD17" i="1"/>
  <c r="DD18" i="1"/>
  <c r="DD19" i="1"/>
  <c r="DD8" i="1"/>
  <c r="DC9" i="1"/>
  <c r="DC10" i="1"/>
  <c r="DC11" i="1"/>
  <c r="DC12" i="1"/>
  <c r="DC13" i="1"/>
  <c r="DC14" i="1"/>
  <c r="DC15" i="1"/>
  <c r="DC16" i="1"/>
  <c r="DC17" i="1"/>
  <c r="DC18" i="1"/>
  <c r="DC19" i="1"/>
  <c r="DC8" i="1"/>
  <c r="BA8" i="1" l="1"/>
  <c r="BB8" i="1"/>
  <c r="BC8" i="1"/>
  <c r="BH8" i="1"/>
  <c r="BI8" i="1"/>
  <c r="BA9" i="1"/>
  <c r="BB9" i="1"/>
  <c r="BC9" i="1"/>
  <c r="BH9" i="1"/>
  <c r="BI9" i="1"/>
  <c r="BJ9" i="1" s="1"/>
  <c r="BA10" i="1"/>
  <c r="BB10" i="1"/>
  <c r="BC10" i="1"/>
  <c r="BH10" i="1"/>
  <c r="BI10" i="1"/>
  <c r="BJ10" i="1"/>
  <c r="BJ8" i="1" l="1"/>
  <c r="CQ8" i="1"/>
  <c r="CQ9" i="1"/>
  <c r="CQ10" i="1"/>
  <c r="CQ11" i="1"/>
  <c r="CQ12" i="1"/>
  <c r="CQ13" i="1"/>
  <c r="CQ14" i="1"/>
  <c r="CQ15" i="1"/>
  <c r="CQ16" i="1"/>
  <c r="CQ17" i="1"/>
  <c r="CQ18" i="1"/>
  <c r="Q19" i="1" l="1"/>
  <c r="P19" i="1"/>
  <c r="EX19" i="1"/>
  <c r="ES11" i="1"/>
  <c r="ES12" i="1"/>
  <c r="ES13" i="1"/>
  <c r="ES14" i="1"/>
  <c r="ES15" i="1"/>
  <c r="ES16" i="1"/>
  <c r="ES17" i="1"/>
  <c r="ES18" i="1"/>
  <c r="ES19" i="1"/>
  <c r="EO11" i="1"/>
  <c r="EB19" i="1"/>
  <c r="R12" i="1" l="1"/>
  <c r="R13" i="1"/>
  <c r="R19" i="1" l="1"/>
  <c r="J19" i="1"/>
  <c r="DN19" i="1"/>
  <c r="K19" i="1"/>
  <c r="CZ19" i="1"/>
  <c r="DK9" i="1"/>
  <c r="DK10" i="1"/>
  <c r="DK11" i="1"/>
  <c r="DK12" i="1"/>
  <c r="DK13" i="1"/>
  <c r="DK14" i="1"/>
  <c r="DK15" i="1"/>
  <c r="DK16" i="1"/>
  <c r="DK17" i="1"/>
  <c r="DK18" i="1"/>
  <c r="DK8" i="1"/>
  <c r="DJ9" i="1"/>
  <c r="DJ10" i="1"/>
  <c r="DJ11" i="1"/>
  <c r="DJ12" i="1"/>
  <c r="DJ13" i="1"/>
  <c r="DJ14" i="1"/>
  <c r="DJ15" i="1"/>
  <c r="DJ16" i="1"/>
  <c r="DJ17" i="1"/>
  <c r="DJ18" i="1"/>
  <c r="DJ8" i="1"/>
  <c r="EV19" i="1"/>
  <c r="EU19" i="1"/>
  <c r="T8" i="1"/>
  <c r="U8" i="1"/>
  <c r="ES9" i="1"/>
  <c r="ES10" i="1"/>
  <c r="ET18" i="1"/>
  <c r="ES8" i="1"/>
  <c r="EY9" i="1"/>
  <c r="EY10" i="1"/>
  <c r="EY11" i="1"/>
  <c r="EY12" i="1"/>
  <c r="EY13" i="1"/>
  <c r="EY14" i="1"/>
  <c r="EY15" i="1"/>
  <c r="EY16" i="1"/>
  <c r="EY17" i="1"/>
  <c r="EY18" i="1"/>
  <c r="EY8" i="1"/>
  <c r="EI9" i="1"/>
  <c r="EI10" i="1"/>
  <c r="EI11" i="1"/>
  <c r="EI12" i="1"/>
  <c r="EI13" i="1"/>
  <c r="EI14" i="1"/>
  <c r="EI15" i="1"/>
  <c r="EI16" i="1"/>
  <c r="EI17" i="1"/>
  <c r="EI18" i="1"/>
  <c r="EI8" i="1"/>
  <c r="ET16" i="1" l="1"/>
  <c r="ET13" i="1"/>
  <c r="ET9" i="1"/>
  <c r="DJ19" i="1"/>
  <c r="ET8" i="1"/>
  <c r="ET15" i="1"/>
  <c r="ET12" i="1"/>
  <c r="ET17" i="1"/>
  <c r="DK19" i="1"/>
  <c r="ET14" i="1"/>
  <c r="ET11" i="1"/>
  <c r="ET10" i="1"/>
  <c r="EJ9" i="1"/>
  <c r="EJ10" i="1"/>
  <c r="EJ11" i="1"/>
  <c r="EJ12" i="1"/>
  <c r="EJ13" i="1"/>
  <c r="EJ14" i="1"/>
  <c r="EJ15" i="1"/>
  <c r="EJ16" i="1"/>
  <c r="EJ17" i="1"/>
  <c r="EJ18" i="1"/>
  <c r="EJ8" i="1"/>
  <c r="EX9" i="1"/>
  <c r="EX10" i="1"/>
  <c r="EX11" i="1"/>
  <c r="EX12" i="1"/>
  <c r="EX13" i="1"/>
  <c r="EX14" i="1"/>
  <c r="EX15" i="1"/>
  <c r="EX16" i="1"/>
  <c r="EX17" i="1"/>
  <c r="EX18" i="1"/>
  <c r="EX8" i="1"/>
  <c r="EZ17" i="1" l="1"/>
  <c r="EZ14" i="1"/>
  <c r="EZ11" i="1"/>
  <c r="EZ8" i="1"/>
  <c r="EZ16" i="1"/>
  <c r="EZ13" i="1"/>
  <c r="EZ10" i="1"/>
  <c r="EZ18" i="1"/>
  <c r="EZ15" i="1"/>
  <c r="EZ12" i="1"/>
  <c r="EZ9" i="1"/>
  <c r="EP17" i="1"/>
  <c r="EB8" i="1"/>
  <c r="EM10" i="1"/>
  <c r="EM11" i="1"/>
  <c r="EM12" i="1"/>
  <c r="EM13" i="1"/>
  <c r="EM14" i="1"/>
  <c r="EM15" i="1"/>
  <c r="EM16" i="1"/>
  <c r="EM17" i="1"/>
  <c r="EM18" i="1"/>
  <c r="EM9" i="1"/>
  <c r="EL19" i="1"/>
  <c r="EK19" i="1"/>
  <c r="EP14" i="1" l="1"/>
  <c r="EP11" i="1"/>
  <c r="EP8" i="1"/>
  <c r="EP16" i="1"/>
  <c r="EP13" i="1"/>
  <c r="EP10" i="1"/>
  <c r="EP18" i="1"/>
  <c r="EP15" i="1"/>
  <c r="EP12" i="1"/>
  <c r="EP9" i="1"/>
  <c r="EO12" i="1"/>
  <c r="EO16" i="1"/>
  <c r="EO9" i="1"/>
  <c r="EO13" i="1"/>
  <c r="EO17" i="1"/>
  <c r="EO10" i="1"/>
  <c r="EO14" i="1"/>
  <c r="EO18" i="1"/>
  <c r="EO15" i="1"/>
  <c r="EO8" i="1"/>
  <c r="BF19" i="1"/>
  <c r="BA19" i="1" l="1"/>
  <c r="EB10" i="1" l="1"/>
  <c r="DW8" i="1"/>
  <c r="EB9" i="1"/>
  <c r="EB11" i="1"/>
  <c r="EB12" i="1"/>
  <c r="EB13" i="1"/>
  <c r="EB14" i="1"/>
  <c r="EB15" i="1"/>
  <c r="EB16" i="1"/>
  <c r="EB17" i="1"/>
  <c r="EB18" i="1"/>
  <c r="DW9" i="1"/>
  <c r="DW10" i="1"/>
  <c r="DW11" i="1"/>
  <c r="DW12" i="1"/>
  <c r="DW13" i="1"/>
  <c r="DW14" i="1"/>
  <c r="DW15" i="1"/>
  <c r="DW16" i="1"/>
  <c r="DW17" i="1"/>
  <c r="DW18" i="1"/>
  <c r="CX9" i="1"/>
  <c r="CX10" i="1"/>
  <c r="CX11" i="1"/>
  <c r="CX12" i="1"/>
  <c r="CX13" i="1"/>
  <c r="CX14" i="1"/>
  <c r="CX15" i="1"/>
  <c r="CX16" i="1"/>
  <c r="CX17" i="1"/>
  <c r="CX18" i="1"/>
  <c r="CX8" i="1"/>
  <c r="CS9" i="1"/>
  <c r="CS10" i="1"/>
  <c r="CS11" i="1"/>
  <c r="CS12" i="1"/>
  <c r="CS13" i="1"/>
  <c r="CS14" i="1"/>
  <c r="CS15" i="1"/>
  <c r="CS16" i="1"/>
  <c r="CS17" i="1"/>
  <c r="CS18" i="1"/>
  <c r="CS8" i="1"/>
  <c r="DL17" i="1" l="1"/>
  <c r="EE19" i="1" l="1"/>
  <c r="CQ19" i="1"/>
  <c r="DM19" i="1"/>
  <c r="DG19" i="1"/>
  <c r="DF19" i="1"/>
  <c r="CY19" i="1"/>
  <c r="CJ19" i="1"/>
  <c r="CI19" i="1"/>
  <c r="CF19" i="1"/>
  <c r="CE19" i="1"/>
  <c r="CB19" i="1"/>
  <c r="CA19" i="1"/>
  <c r="BX19" i="1"/>
  <c r="BW19" i="1"/>
  <c r="BT19" i="1"/>
  <c r="BS19" i="1"/>
  <c r="BP19" i="1"/>
  <c r="BO19" i="1"/>
  <c r="BL19" i="1"/>
  <c r="BK19" i="1"/>
  <c r="BE19" i="1"/>
  <c r="AQ19" i="1"/>
  <c r="AL19" i="1"/>
  <c r="AK19" i="1"/>
  <c r="AD19" i="1"/>
  <c r="AC19" i="1"/>
  <c r="X19" i="1"/>
  <c r="W19" i="1"/>
  <c r="ED10" i="1"/>
  <c r="EE10" i="1" s="1"/>
  <c r="DU10" i="1"/>
  <c r="EE18" i="1"/>
  <c r="EE17" i="1"/>
  <c r="EE16" i="1"/>
  <c r="EE15" i="1"/>
  <c r="EE14" i="1"/>
  <c r="EE13" i="1"/>
  <c r="EE12" i="1"/>
  <c r="EE11" i="1"/>
  <c r="EE9" i="1"/>
  <c r="EE8" i="1"/>
  <c r="DZ18" i="1"/>
  <c r="DZ17" i="1"/>
  <c r="DZ16" i="1"/>
  <c r="DZ15" i="1"/>
  <c r="DZ14" i="1"/>
  <c r="DZ13" i="1"/>
  <c r="DZ12" i="1"/>
  <c r="DZ11" i="1"/>
  <c r="DZ10" i="1"/>
  <c r="DZ9" i="1"/>
  <c r="DZ8" i="1"/>
  <c r="DU18" i="1"/>
  <c r="DU17" i="1"/>
  <c r="DU16" i="1"/>
  <c r="DU15" i="1"/>
  <c r="DU14" i="1"/>
  <c r="DU13" i="1"/>
  <c r="DU12" i="1"/>
  <c r="DU11" i="1"/>
  <c r="DU9" i="1"/>
  <c r="DU8" i="1"/>
  <c r="DO9" i="1"/>
  <c r="DO10" i="1"/>
  <c r="DO11" i="1"/>
  <c r="DO12" i="1"/>
  <c r="DO13" i="1"/>
  <c r="DO14" i="1"/>
  <c r="DO15" i="1"/>
  <c r="DO16" i="1"/>
  <c r="DO17" i="1"/>
  <c r="DO18" i="1"/>
  <c r="DL9" i="1"/>
  <c r="DL10" i="1"/>
  <c r="DL11" i="1"/>
  <c r="DL12" i="1"/>
  <c r="DL13" i="1"/>
  <c r="DL14" i="1"/>
  <c r="DL15" i="1"/>
  <c r="DL16" i="1"/>
  <c r="DL18" i="1"/>
  <c r="DL8" i="1"/>
  <c r="DE18" i="1"/>
  <c r="DE17" i="1"/>
  <c r="DE16" i="1"/>
  <c r="DE15" i="1"/>
  <c r="DE14" i="1"/>
  <c r="DE13" i="1"/>
  <c r="DE12" i="1"/>
  <c r="DE11" i="1"/>
  <c r="DE10" i="1"/>
  <c r="DE9" i="1"/>
  <c r="DE8" i="1"/>
  <c r="CL18" i="1"/>
  <c r="CL17" i="1"/>
  <c r="CL16" i="1"/>
  <c r="CL15" i="1"/>
  <c r="CL14" i="1"/>
  <c r="CL13" i="1"/>
  <c r="CL12" i="1"/>
  <c r="CL11" i="1"/>
  <c r="CL10" i="1"/>
  <c r="CL9" i="1"/>
  <c r="CL8" i="1"/>
  <c r="CG18" i="1"/>
  <c r="CG16" i="1"/>
  <c r="CG15" i="1"/>
  <c r="CG14" i="1"/>
  <c r="CG11" i="1"/>
  <c r="CG10" i="1"/>
  <c r="CG9" i="1"/>
  <c r="CC17" i="1"/>
  <c r="BH18" i="1"/>
  <c r="BH17" i="1"/>
  <c r="BH16" i="1"/>
  <c r="BH15" i="1"/>
  <c r="BH14" i="1"/>
  <c r="BH13" i="1"/>
  <c r="BH12" i="1"/>
  <c r="BH11" i="1"/>
  <c r="BA18" i="1"/>
  <c r="BA17" i="1"/>
  <c r="BA16" i="1"/>
  <c r="BA15" i="1"/>
  <c r="BA14" i="1"/>
  <c r="BA13" i="1"/>
  <c r="BA12" i="1"/>
  <c r="BA11" i="1"/>
  <c r="Z18" i="1"/>
  <c r="Z17" i="1"/>
  <c r="Z16" i="1"/>
  <c r="Z15" i="1"/>
  <c r="Z14" i="1"/>
  <c r="Z13" i="1"/>
  <c r="Z12" i="1"/>
  <c r="Z11" i="1"/>
  <c r="Z10" i="1"/>
  <c r="Z9" i="1"/>
  <c r="Z8" i="1"/>
  <c r="D19" i="1"/>
  <c r="E19" i="1"/>
  <c r="F9" i="1"/>
  <c r="F18" i="1"/>
  <c r="F17" i="1"/>
  <c r="F16" i="1"/>
  <c r="F15" i="1"/>
  <c r="F14" i="1"/>
  <c r="F13" i="1"/>
  <c r="F12" i="1"/>
  <c r="F11" i="1"/>
  <c r="F10" i="1"/>
  <c r="F8" i="1"/>
  <c r="H9" i="1"/>
  <c r="H10" i="1"/>
  <c r="H11" i="1"/>
  <c r="H12" i="1"/>
  <c r="H13" i="1"/>
  <c r="H14" i="1"/>
  <c r="H15" i="1"/>
  <c r="H16" i="1"/>
  <c r="H17" i="1"/>
  <c r="H18" i="1"/>
  <c r="H8" i="1"/>
  <c r="C20" i="1" l="1"/>
  <c r="CH14" i="1"/>
  <c r="CH18" i="1"/>
  <c r="I17" i="1"/>
  <c r="I13" i="1"/>
  <c r="I10" i="1"/>
  <c r="G17" i="1"/>
  <c r="G16" i="1"/>
  <c r="G8" i="1"/>
  <c r="G13" i="1"/>
  <c r="G12" i="1"/>
  <c r="G11" i="1"/>
  <c r="G15" i="1"/>
  <c r="G9" i="1"/>
  <c r="I14" i="1"/>
  <c r="F19" i="1"/>
  <c r="I12" i="1"/>
  <c r="I18" i="1"/>
  <c r="I9" i="1"/>
  <c r="I16" i="1"/>
  <c r="I8" i="1"/>
  <c r="I15" i="1"/>
  <c r="I11" i="1"/>
  <c r="G10" i="1"/>
  <c r="G14" i="1"/>
  <c r="G18" i="1"/>
  <c r="CH9" i="1"/>
  <c r="CH15" i="1"/>
  <c r="CH10" i="1"/>
  <c r="CH16" i="1"/>
  <c r="DV18" i="1"/>
  <c r="DV9" i="1"/>
  <c r="DV11" i="1"/>
  <c r="DV13" i="1"/>
  <c r="DV15" i="1"/>
  <c r="DV17" i="1"/>
  <c r="DV8" i="1"/>
  <c r="DV10" i="1"/>
  <c r="DV12" i="1"/>
  <c r="DV14" i="1"/>
  <c r="DV16" i="1"/>
  <c r="EF18" i="1"/>
  <c r="EF15" i="1"/>
  <c r="EF11" i="1"/>
  <c r="EF8" i="1"/>
  <c r="EF12" i="1"/>
  <c r="EF16" i="1"/>
  <c r="EF9" i="1"/>
  <c r="EF13" i="1"/>
  <c r="EF17" i="1"/>
  <c r="EF10" i="1"/>
  <c r="EF14" i="1"/>
  <c r="EA17" i="1"/>
  <c r="EA10" i="1"/>
  <c r="EA18" i="1"/>
  <c r="EA15" i="1"/>
  <c r="EA8" i="1"/>
  <c r="EA12" i="1"/>
  <c r="EA16" i="1"/>
  <c r="EA14" i="1"/>
  <c r="EA11" i="1"/>
  <c r="EA9" i="1"/>
  <c r="EA13" i="1"/>
  <c r="CH11" i="1"/>
  <c r="CG19" i="1" l="1"/>
  <c r="G3" i="2"/>
  <c r="H3" i="2"/>
  <c r="I3" i="2"/>
  <c r="G4" i="2"/>
  <c r="H4" i="2"/>
  <c r="I4" i="2"/>
  <c r="G5" i="2"/>
  <c r="H5" i="2"/>
  <c r="I5" i="2"/>
  <c r="G6" i="2"/>
  <c r="H6" i="2"/>
  <c r="I6" i="2"/>
  <c r="G7" i="2"/>
  <c r="H7" i="2"/>
  <c r="I7" i="2"/>
  <c r="H8" i="2"/>
  <c r="I8" i="2"/>
  <c r="G9" i="2"/>
  <c r="H9" i="2"/>
  <c r="I9" i="2"/>
  <c r="G10" i="2"/>
  <c r="H10" i="2"/>
  <c r="I10" i="2"/>
  <c r="G11" i="2"/>
  <c r="H11" i="2"/>
  <c r="I11" i="2"/>
  <c r="G12" i="2"/>
  <c r="H12" i="2"/>
  <c r="I12" i="2"/>
  <c r="G13" i="2"/>
  <c r="H13" i="2"/>
  <c r="I13" i="2"/>
  <c r="B14" i="2"/>
  <c r="C14" i="2"/>
  <c r="H14" i="2" s="1"/>
  <c r="G14" i="2"/>
  <c r="I14" i="2"/>
  <c r="L8" i="1"/>
  <c r="N8" i="1"/>
  <c r="R8" i="1"/>
  <c r="AA8" i="1"/>
  <c r="AF8" i="1"/>
  <c r="AG8" i="1"/>
  <c r="AI8" i="1"/>
  <c r="AM8" i="1"/>
  <c r="AO8" i="1"/>
  <c r="AS8" i="1"/>
  <c r="AU8" i="1"/>
  <c r="AV8" i="1"/>
  <c r="BM8" i="1"/>
  <c r="BQ8" i="1"/>
  <c r="BU8" i="1"/>
  <c r="BY8" i="1"/>
  <c r="CC8" i="1"/>
  <c r="CM8" i="1"/>
  <c r="DA8" i="1"/>
  <c r="DH8" i="1"/>
  <c r="DO8" i="1"/>
  <c r="DQ8" i="1"/>
  <c r="L9" i="1"/>
  <c r="N9" i="1"/>
  <c r="R9" i="1"/>
  <c r="T9" i="1"/>
  <c r="U9" i="1"/>
  <c r="AA9" i="1"/>
  <c r="AF9" i="1"/>
  <c r="AG9" i="1"/>
  <c r="AI9" i="1"/>
  <c r="AM9" i="1"/>
  <c r="AO9" i="1"/>
  <c r="AS9" i="1"/>
  <c r="AU9" i="1"/>
  <c r="AV9" i="1"/>
  <c r="BM9" i="1"/>
  <c r="BQ9" i="1"/>
  <c r="BU9" i="1"/>
  <c r="BY9" i="1"/>
  <c r="CC9" i="1"/>
  <c r="CM9" i="1"/>
  <c r="DA9" i="1"/>
  <c r="DH9" i="1"/>
  <c r="DQ9" i="1"/>
  <c r="L10" i="1"/>
  <c r="N10" i="1"/>
  <c r="R10" i="1"/>
  <c r="T10" i="1"/>
  <c r="U10" i="1"/>
  <c r="AA10" i="1"/>
  <c r="AF10" i="1"/>
  <c r="AG10" i="1"/>
  <c r="AI10" i="1"/>
  <c r="AM10" i="1"/>
  <c r="AO10" i="1"/>
  <c r="AS10" i="1"/>
  <c r="AU10" i="1"/>
  <c r="AV10" i="1"/>
  <c r="BM10" i="1"/>
  <c r="BQ10" i="1"/>
  <c r="BU10" i="1"/>
  <c r="BY10" i="1"/>
  <c r="CC10" i="1"/>
  <c r="CM10" i="1"/>
  <c r="DA10" i="1"/>
  <c r="DH10" i="1"/>
  <c r="DQ10" i="1"/>
  <c r="L11" i="1"/>
  <c r="N11" i="1"/>
  <c r="R11" i="1"/>
  <c r="T11" i="1"/>
  <c r="U11" i="1"/>
  <c r="AA11" i="1"/>
  <c r="AF11" i="1"/>
  <c r="AG11" i="1"/>
  <c r="AI11" i="1"/>
  <c r="AM11" i="1"/>
  <c r="AO11" i="1"/>
  <c r="AS11" i="1"/>
  <c r="AU11" i="1"/>
  <c r="AV11" i="1"/>
  <c r="BB11" i="1"/>
  <c r="BC11" i="1"/>
  <c r="BI11" i="1"/>
  <c r="BM11" i="1"/>
  <c r="BQ11" i="1"/>
  <c r="BU11" i="1"/>
  <c r="BY11" i="1"/>
  <c r="CC11" i="1"/>
  <c r="CM11" i="1"/>
  <c r="DA11" i="1"/>
  <c r="DH11" i="1"/>
  <c r="DQ11" i="1"/>
  <c r="L12" i="1"/>
  <c r="N12" i="1"/>
  <c r="T12" i="1"/>
  <c r="U12" i="1"/>
  <c r="AA12" i="1"/>
  <c r="AF12" i="1"/>
  <c r="AG12" i="1"/>
  <c r="AI12" i="1"/>
  <c r="AM12" i="1"/>
  <c r="AO12" i="1"/>
  <c r="AS12" i="1"/>
  <c r="AU12" i="1"/>
  <c r="AV12" i="1"/>
  <c r="BB12" i="1"/>
  <c r="BC12" i="1"/>
  <c r="BI12" i="1"/>
  <c r="BM12" i="1"/>
  <c r="BQ12" i="1"/>
  <c r="BU12" i="1"/>
  <c r="BY12" i="1"/>
  <c r="CC12" i="1"/>
  <c r="CM12" i="1"/>
  <c r="DA12" i="1"/>
  <c r="DH12" i="1"/>
  <c r="DQ12" i="1"/>
  <c r="L13" i="1"/>
  <c r="N13" i="1"/>
  <c r="T13" i="1"/>
  <c r="U13" i="1"/>
  <c r="AA13" i="1"/>
  <c r="AF13" i="1"/>
  <c r="AG13" i="1"/>
  <c r="AI13" i="1"/>
  <c r="AM13" i="1"/>
  <c r="AO13" i="1"/>
  <c r="AS13" i="1"/>
  <c r="AU13" i="1"/>
  <c r="AV13" i="1"/>
  <c r="BB13" i="1"/>
  <c r="BC13" i="1"/>
  <c r="BI13" i="1"/>
  <c r="BM13" i="1"/>
  <c r="BQ13" i="1"/>
  <c r="BU13" i="1"/>
  <c r="BY13" i="1"/>
  <c r="CC13" i="1"/>
  <c r="CM13" i="1"/>
  <c r="DA13" i="1"/>
  <c r="DH13" i="1"/>
  <c r="DQ13" i="1"/>
  <c r="L14" i="1"/>
  <c r="N14" i="1"/>
  <c r="R14" i="1"/>
  <c r="T14" i="1"/>
  <c r="U14" i="1"/>
  <c r="AA14" i="1"/>
  <c r="AF14" i="1"/>
  <c r="AG14" i="1"/>
  <c r="AI14" i="1"/>
  <c r="AM14" i="1"/>
  <c r="AO14" i="1"/>
  <c r="AS14" i="1"/>
  <c r="AU14" i="1"/>
  <c r="AV14" i="1"/>
  <c r="BB14" i="1"/>
  <c r="BC14" i="1"/>
  <c r="BI14" i="1"/>
  <c r="BM14" i="1"/>
  <c r="BQ14" i="1"/>
  <c r="BU14" i="1"/>
  <c r="BY14" i="1"/>
  <c r="CC14" i="1"/>
  <c r="CM14" i="1"/>
  <c r="DA14" i="1"/>
  <c r="DH14" i="1"/>
  <c r="DQ14" i="1"/>
  <c r="L15" i="1"/>
  <c r="N15" i="1"/>
  <c r="R15" i="1"/>
  <c r="T15" i="1"/>
  <c r="U15" i="1"/>
  <c r="AA15" i="1"/>
  <c r="AF15" i="1"/>
  <c r="AG15" i="1"/>
  <c r="AI15" i="1"/>
  <c r="AM15" i="1"/>
  <c r="AO15" i="1"/>
  <c r="AS15" i="1"/>
  <c r="AU15" i="1"/>
  <c r="AV15" i="1"/>
  <c r="BB15" i="1"/>
  <c r="BC15" i="1"/>
  <c r="BI15" i="1"/>
  <c r="BM15" i="1"/>
  <c r="BQ15" i="1"/>
  <c r="BU15" i="1"/>
  <c r="BY15" i="1"/>
  <c r="CC15" i="1"/>
  <c r="CM15" i="1"/>
  <c r="DA15" i="1"/>
  <c r="DH15" i="1"/>
  <c r="DQ15" i="1"/>
  <c r="L16" i="1"/>
  <c r="N16" i="1"/>
  <c r="R16" i="1"/>
  <c r="T16" i="1"/>
  <c r="U16" i="1"/>
  <c r="AA16" i="1"/>
  <c r="AF16" i="1"/>
  <c r="AG16" i="1"/>
  <c r="AI16" i="1"/>
  <c r="AM16" i="1"/>
  <c r="AO16" i="1"/>
  <c r="AS16" i="1"/>
  <c r="AU16" i="1"/>
  <c r="AV16" i="1"/>
  <c r="BB16" i="1"/>
  <c r="BC16" i="1"/>
  <c r="BI16" i="1"/>
  <c r="BM16" i="1"/>
  <c r="BQ16" i="1"/>
  <c r="BU16" i="1"/>
  <c r="BY16" i="1"/>
  <c r="CC16" i="1"/>
  <c r="CM16" i="1"/>
  <c r="DA16" i="1"/>
  <c r="DH16" i="1"/>
  <c r="DQ16" i="1"/>
  <c r="L17" i="1"/>
  <c r="N17" i="1"/>
  <c r="R17" i="1"/>
  <c r="T17" i="1"/>
  <c r="U17" i="1"/>
  <c r="AA17" i="1"/>
  <c r="AF17" i="1"/>
  <c r="AG17" i="1"/>
  <c r="AI17" i="1"/>
  <c r="AM17" i="1"/>
  <c r="AO17" i="1"/>
  <c r="AS17" i="1"/>
  <c r="AU17" i="1"/>
  <c r="AV17" i="1"/>
  <c r="BB17" i="1"/>
  <c r="BC17" i="1"/>
  <c r="BI17" i="1"/>
  <c r="BM17" i="1"/>
  <c r="BQ17" i="1"/>
  <c r="BU17" i="1"/>
  <c r="BY17" i="1"/>
  <c r="CM17" i="1"/>
  <c r="DA17" i="1"/>
  <c r="DH17" i="1"/>
  <c r="DQ17" i="1"/>
  <c r="L18" i="1"/>
  <c r="N18" i="1"/>
  <c r="R18" i="1"/>
  <c r="T18" i="1"/>
  <c r="U18" i="1"/>
  <c r="AA18" i="1"/>
  <c r="AF18" i="1"/>
  <c r="AG18" i="1"/>
  <c r="AI18" i="1"/>
  <c r="AM18" i="1"/>
  <c r="AO18" i="1"/>
  <c r="AS18" i="1"/>
  <c r="AU18" i="1"/>
  <c r="AV18" i="1"/>
  <c r="BB18" i="1"/>
  <c r="BC18" i="1"/>
  <c r="BI18" i="1"/>
  <c r="BM18" i="1"/>
  <c r="BQ18" i="1"/>
  <c r="BU18" i="1"/>
  <c r="BY18" i="1"/>
  <c r="CC18" i="1"/>
  <c r="CM18" i="1"/>
  <c r="DA18" i="1"/>
  <c r="DH18" i="1"/>
  <c r="DQ18" i="1"/>
  <c r="B19" i="1"/>
  <c r="C19" i="1"/>
  <c r="H19" i="1" s="1"/>
  <c r="L19" i="1"/>
  <c r="AE19" i="1"/>
  <c r="DA19" i="1"/>
  <c r="DH19" i="1"/>
  <c r="DO19" i="1"/>
  <c r="BD10" i="1" l="1"/>
  <c r="BD8" i="1"/>
  <c r="BD9" i="1"/>
  <c r="AT18" i="1"/>
  <c r="AB14" i="1"/>
  <c r="BD18" i="1"/>
  <c r="DR17" i="1"/>
  <c r="CN16" i="1"/>
  <c r="AP16" i="1"/>
  <c r="DB16" i="1"/>
  <c r="CW15" i="1"/>
  <c r="BV18" i="1"/>
  <c r="CD14" i="1"/>
  <c r="BZ17" i="1"/>
  <c r="BR16" i="1"/>
  <c r="BN14" i="1"/>
  <c r="BJ17" i="1"/>
  <c r="AW14" i="1"/>
  <c r="AN14" i="1"/>
  <c r="AJ17" i="1"/>
  <c r="AH18" i="1"/>
  <c r="V17" i="1"/>
  <c r="S16" i="1"/>
  <c r="O14" i="1"/>
  <c r="M17" i="1"/>
  <c r="BJ15" i="1"/>
  <c r="AJ15" i="1"/>
  <c r="DB14" i="1"/>
  <c r="BZ15" i="1"/>
  <c r="V15" i="1"/>
  <c r="M15" i="1"/>
  <c r="BR13" i="1"/>
  <c r="AP13" i="1"/>
  <c r="CW12" i="1"/>
  <c r="BJ12" i="1"/>
  <c r="V12" i="1"/>
  <c r="M12" i="1"/>
  <c r="CN11" i="1"/>
  <c r="AP11" i="1"/>
  <c r="DR18" i="1"/>
  <c r="CD18" i="1"/>
  <c r="BN18" i="1"/>
  <c r="AW18" i="1"/>
  <c r="AN18" i="1"/>
  <c r="AB18" i="1"/>
  <c r="O18" i="1"/>
  <c r="BR17" i="1"/>
  <c r="AP17" i="1"/>
  <c r="S17" i="1"/>
  <c r="CW16" i="1"/>
  <c r="BZ16" i="1"/>
  <c r="BJ16" i="1"/>
  <c r="AJ16" i="1"/>
  <c r="V16" i="1"/>
  <c r="M16" i="1"/>
  <c r="DB15" i="1"/>
  <c r="CN15" i="1"/>
  <c r="BR15" i="1"/>
  <c r="AP15" i="1"/>
  <c r="S15" i="1"/>
  <c r="CW14" i="1"/>
  <c r="BV14" i="1"/>
  <c r="BD14" i="1"/>
  <c r="AT14" i="1"/>
  <c r="AH14" i="1"/>
  <c r="DR13" i="1"/>
  <c r="BZ13" i="1"/>
  <c r="BJ13" i="1"/>
  <c r="AJ13" i="1"/>
  <c r="V13" i="1"/>
  <c r="M13" i="1"/>
  <c r="DB12" i="1"/>
  <c r="CN12" i="1"/>
  <c r="BR12" i="1"/>
  <c r="AP12" i="1"/>
  <c r="S12" i="1"/>
  <c r="CW11" i="1"/>
  <c r="BZ11" i="1"/>
  <c r="BJ11" i="1"/>
  <c r="AJ11" i="1"/>
  <c r="V11" i="1"/>
  <c r="M11" i="1"/>
  <c r="DB10" i="1"/>
  <c r="CN10" i="1"/>
  <c r="BR10" i="1"/>
  <c r="AP10" i="1"/>
  <c r="S10" i="1"/>
  <c r="CW9" i="1"/>
  <c r="BZ9" i="1"/>
  <c r="AJ9" i="1"/>
  <c r="V9" i="1"/>
  <c r="M9" i="1"/>
  <c r="BV8" i="1"/>
  <c r="AT8" i="1"/>
  <c r="AH8" i="1"/>
  <c r="S8" i="1"/>
  <c r="CW18" i="1"/>
  <c r="BZ18" i="1"/>
  <c r="BJ18" i="1"/>
  <c r="AJ18" i="1"/>
  <c r="V18" i="1"/>
  <c r="M18" i="1"/>
  <c r="DB17" i="1"/>
  <c r="CN17" i="1"/>
  <c r="BN17" i="1"/>
  <c r="AW17" i="1"/>
  <c r="AN17" i="1"/>
  <c r="AB17" i="1"/>
  <c r="O17" i="1"/>
  <c r="BV16" i="1"/>
  <c r="BD16" i="1"/>
  <c r="AT16" i="1"/>
  <c r="AH16" i="1"/>
  <c r="DR15" i="1"/>
  <c r="CD15" i="1"/>
  <c r="BN15" i="1"/>
  <c r="AW15" i="1"/>
  <c r="AN15" i="1"/>
  <c r="AB15" i="1"/>
  <c r="O15" i="1"/>
  <c r="CN14" i="1"/>
  <c r="BR14" i="1"/>
  <c r="AP14" i="1"/>
  <c r="S14" i="1"/>
  <c r="CW13" i="1"/>
  <c r="BV13" i="1"/>
  <c r="BD13" i="1"/>
  <c r="AT13" i="1"/>
  <c r="AH13" i="1"/>
  <c r="DR12" i="1"/>
  <c r="CD12" i="1"/>
  <c r="BN12" i="1"/>
  <c r="AW12" i="1"/>
  <c r="AN12" i="1"/>
  <c r="AB12" i="1"/>
  <c r="O12" i="1"/>
  <c r="BV11" i="1"/>
  <c r="BD11" i="1"/>
  <c r="AT11" i="1"/>
  <c r="AH11" i="1"/>
  <c r="DR10" i="1"/>
  <c r="CD10" i="1"/>
  <c r="BN10" i="1"/>
  <c r="AW10" i="1"/>
  <c r="AN10" i="1"/>
  <c r="AB10" i="1"/>
  <c r="O10" i="1"/>
  <c r="BV9" i="1"/>
  <c r="AT9" i="1"/>
  <c r="AH9" i="1"/>
  <c r="DR8" i="1"/>
  <c r="DB8" i="1"/>
  <c r="CN8" i="1"/>
  <c r="BR8" i="1"/>
  <c r="AP8" i="1"/>
  <c r="O8" i="1"/>
  <c r="CN13" i="1"/>
  <c r="S13" i="1"/>
  <c r="BZ12" i="1"/>
  <c r="AJ12" i="1"/>
  <c r="DB11" i="1"/>
  <c r="BR11" i="1"/>
  <c r="S11" i="1"/>
  <c r="CW10" i="1"/>
  <c r="BZ10" i="1"/>
  <c r="AJ10" i="1"/>
  <c r="V10" i="1"/>
  <c r="M10" i="1"/>
  <c r="DB9" i="1"/>
  <c r="CN9" i="1"/>
  <c r="BR9" i="1"/>
  <c r="AP9" i="1"/>
  <c r="S9" i="1"/>
  <c r="DP8" i="1"/>
  <c r="DP12" i="1"/>
  <c r="DP10" i="1"/>
  <c r="DP9" i="1"/>
  <c r="DP13" i="1"/>
  <c r="DP15" i="1"/>
  <c r="DP16" i="1"/>
  <c r="DP14" i="1"/>
  <c r="DP11" i="1"/>
  <c r="DP18" i="1"/>
  <c r="DP17" i="1"/>
  <c r="CD8" i="1"/>
  <c r="CD17" i="1"/>
  <c r="BN8" i="1"/>
  <c r="AW8" i="1"/>
  <c r="AN8" i="1"/>
  <c r="AB8" i="1"/>
  <c r="M8" i="1"/>
  <c r="DB18" i="1"/>
  <c r="CN18" i="1"/>
  <c r="BR18" i="1"/>
  <c r="AP18" i="1"/>
  <c r="S18" i="1"/>
  <c r="CW17" i="1"/>
  <c r="BV17" i="1"/>
  <c r="BD17" i="1"/>
  <c r="AT17" i="1"/>
  <c r="AH17" i="1"/>
  <c r="DR16" i="1"/>
  <c r="CD16" i="1"/>
  <c r="BN16" i="1"/>
  <c r="AW16" i="1"/>
  <c r="AN16" i="1"/>
  <c r="AB16" i="1"/>
  <c r="O16" i="1"/>
  <c r="BV15" i="1"/>
  <c r="BD15" i="1"/>
  <c r="AT15" i="1"/>
  <c r="AH15" i="1"/>
  <c r="DR14" i="1"/>
  <c r="BZ14" i="1"/>
  <c r="BJ14" i="1"/>
  <c r="AJ14" i="1"/>
  <c r="V14" i="1"/>
  <c r="M14" i="1"/>
  <c r="DB13" i="1"/>
  <c r="CD13" i="1"/>
  <c r="BN13" i="1"/>
  <c r="AW13" i="1"/>
  <c r="AN13" i="1"/>
  <c r="AB13" i="1"/>
  <c r="O13" i="1"/>
  <c r="BV12" i="1"/>
  <c r="BD12" i="1"/>
  <c r="AT12" i="1"/>
  <c r="AH12" i="1"/>
  <c r="DR11" i="1"/>
  <c r="CD11" i="1"/>
  <c r="BN11" i="1"/>
  <c r="AW11" i="1"/>
  <c r="AN11" i="1"/>
  <c r="AB11" i="1"/>
  <c r="O11" i="1"/>
  <c r="BV10" i="1"/>
  <c r="AT10" i="1"/>
  <c r="AH10" i="1"/>
  <c r="DR9" i="1"/>
  <c r="CD9" i="1"/>
  <c r="BN9" i="1"/>
  <c r="AW9" i="1"/>
  <c r="AN9" i="1"/>
  <c r="AB9" i="1"/>
  <c r="O9" i="1"/>
  <c r="CW8" i="1"/>
  <c r="BZ8" i="1"/>
  <c r="AJ8" i="1"/>
  <c r="V8" i="1"/>
  <c r="CR8" i="1"/>
  <c r="CR17" i="1"/>
  <c r="CR15" i="1"/>
  <c r="CR13" i="1"/>
  <c r="CR11" i="1"/>
  <c r="CR9" i="1"/>
  <c r="CR18" i="1"/>
  <c r="CR16" i="1"/>
  <c r="CR14" i="1"/>
  <c r="CR12" i="1"/>
  <c r="CR10" i="1"/>
  <c r="DI15" i="1"/>
  <c r="DI11" i="1"/>
  <c r="DI18" i="1"/>
  <c r="DI14" i="1"/>
  <c r="DI17" i="1"/>
  <c r="DI13" i="1"/>
  <c r="DI9" i="1"/>
  <c r="DI16" i="1"/>
  <c r="DI12" i="1"/>
  <c r="DI8" i="1"/>
  <c r="DI10" i="1"/>
  <c r="BU19" i="1"/>
  <c r="AM19" i="1"/>
  <c r="AS19" i="1"/>
  <c r="AG19" i="1"/>
  <c r="AU19" i="1"/>
  <c r="AO19" i="1"/>
  <c r="AI19" i="1"/>
  <c r="CM19" i="1"/>
  <c r="BY19" i="1"/>
  <c r="BQ19" i="1"/>
  <c r="BI19" i="1"/>
  <c r="AA19" i="1"/>
  <c r="AV19" i="1"/>
  <c r="CC19" i="1"/>
  <c r="BM19" i="1"/>
  <c r="AF19" i="1"/>
  <c r="DQ19" i="1"/>
  <c r="N19" i="1"/>
</calcChain>
</file>

<file path=xl/sharedStrings.xml><?xml version="1.0" encoding="utf-8"?>
<sst xmlns="http://schemas.openxmlformats.org/spreadsheetml/2006/main" count="195" uniqueCount="101">
  <si>
    <t>Наименование муниципального образования</t>
  </si>
  <si>
    <t>Объем отгруженных товаров собственного производства, выполнено работ и услуг собственными силами, тыс. руб.</t>
  </si>
  <si>
    <t>Объем розничного товарооборота, тыс. руб.</t>
  </si>
  <si>
    <t xml:space="preserve">Объем инвестиций в основной капитал, тыс. руб. </t>
  </si>
  <si>
    <t>Объем инвестиций в основной капитал за исключением бюджетных средств, тыс руб.</t>
  </si>
  <si>
    <t>Уровень зарегистрированной безработицы, %</t>
  </si>
  <si>
    <t>Налоговые и неналоговые доходы бюджета муниципального образования (без учета доходов от оказания платных услуг (работ) и компенсаций затрат государства), тыс. руб.</t>
  </si>
  <si>
    <t>Число субъектов малого и среднего предпринимательства, ед.</t>
  </si>
  <si>
    <t>Оборот организаций малого и среднего предпринимательства, тыс. руб.</t>
  </si>
  <si>
    <t xml:space="preserve">Ввод жилья, кв. м. </t>
  </si>
  <si>
    <t>Темп роста, %</t>
  </si>
  <si>
    <t>на душу населения</t>
  </si>
  <si>
    <t>Индекс физического объема, %</t>
  </si>
  <si>
    <t xml:space="preserve">на 10 тыс. человек </t>
  </si>
  <si>
    <t xml:space="preserve">на 1000 чел. </t>
  </si>
  <si>
    <t>МО "г.Горно-Алтайск"</t>
  </si>
  <si>
    <t>МО "Кош-Агачский район"</t>
  </si>
  <si>
    <t>МО "Майминский район"</t>
  </si>
  <si>
    <t>МО "Онгудайский район"</t>
  </si>
  <si>
    <t>МО "Турочакский район"</t>
  </si>
  <si>
    <t>МО "Улаганский район"</t>
  </si>
  <si>
    <t>МО "Усть-Канский район"</t>
  </si>
  <si>
    <t>МО "Усть-Коксинский район"</t>
  </si>
  <si>
    <t>МО "Чемальский район"</t>
  </si>
  <si>
    <t>МО "Чойский район"</t>
  </si>
  <si>
    <t>МО "Шебалинский район"</t>
  </si>
  <si>
    <t xml:space="preserve">Всего по РА </t>
  </si>
  <si>
    <t>9 мес. 2015</t>
  </si>
  <si>
    <t>9 мес. 2016</t>
  </si>
  <si>
    <t>в 3 р.</t>
  </si>
  <si>
    <t>Производство молока в хозяйствах всех категорий</t>
  </si>
  <si>
    <t>Производство скота и птицы на убой в живой массе</t>
  </si>
  <si>
    <t>Темп роста, % 2016</t>
  </si>
  <si>
    <t>Темп роста, % 2015</t>
  </si>
  <si>
    <t>Темп роста, %2016</t>
  </si>
  <si>
    <t>на 1000 чел. 2016</t>
  </si>
  <si>
    <t>на 1000 чел. 2015</t>
  </si>
  <si>
    <t>Объем бюджетных инвестиций в основной капитал</t>
  </si>
  <si>
    <t>на душу населения 2016</t>
  </si>
  <si>
    <t xml:space="preserve">Числ-ть населения на начало года, чел. 2016 </t>
  </si>
  <si>
    <t>на душу населения 2015</t>
  </si>
  <si>
    <t>Числ-ть населения на начало года, чел. 2015</t>
  </si>
  <si>
    <t>раб.22.09+ раб.21_3 кв.2016</t>
  </si>
  <si>
    <t>раб. М05_3 кв.</t>
  </si>
  <si>
    <t>раб. М_04_3 кв.</t>
  </si>
  <si>
    <t>раб.М 08_3 кв</t>
  </si>
  <si>
    <t>раб. М06_3кв.</t>
  </si>
  <si>
    <t>раб.М01_3кв.+ оборот по средним</t>
  </si>
  <si>
    <t>раб. 198_09</t>
  </si>
  <si>
    <t>раб.80_09</t>
  </si>
  <si>
    <t>2015/2014</t>
  </si>
  <si>
    <t xml:space="preserve">2016 /2015 </t>
  </si>
  <si>
    <r>
      <t xml:space="preserve">Индекс физ. объема, % </t>
    </r>
    <r>
      <rPr>
        <b/>
        <sz val="11"/>
        <color indexed="57"/>
        <rFont val="Times New Roman"/>
        <family val="1"/>
        <charset val="204"/>
      </rPr>
      <t>(по сопоставимому кругу)</t>
    </r>
  </si>
  <si>
    <t>Поголовье маралов в хозяйствах всех категорий, голов</t>
  </si>
  <si>
    <t xml:space="preserve">Поголовье лошадей в хозяйствах всех категорий, голов </t>
  </si>
  <si>
    <t xml:space="preserve">Поголовье овец и коз в хозяйствах всех категорий, голов </t>
  </si>
  <si>
    <t>Поголовье крупного рогатого скота в хозяйствах всех категорий, голов</t>
  </si>
  <si>
    <t>Объем производства продукции сельского хозяйства в хозяйствах всех категорий, тыс. руб.</t>
  </si>
  <si>
    <t>Охват детей в возрасте от 1,5 до 3 лет дошкольным образованием, от потребности, %</t>
  </si>
  <si>
    <t>Удельный вес детей в возрасте от 5 до 18 лет, получающих услуги по дополнительному образованию в организациях различной организационно-правовой формы и формы собственности, %</t>
  </si>
  <si>
    <t>Отношение средней заработной платы педагогических работников муниципальных общеобразовательных организаций к средней заработной плате в Республике Алтай,%</t>
  </si>
  <si>
    <t>Ранг по темпу роста</t>
  </si>
  <si>
    <t>Ранг на душу населения</t>
  </si>
  <si>
    <t>Ранг на 10 тыс. человек</t>
  </si>
  <si>
    <t>Ранг на душу населения 2016 года</t>
  </si>
  <si>
    <t>на душу населения  2015 год</t>
  </si>
  <si>
    <t>на душу населения 2016 год</t>
  </si>
  <si>
    <t>Ранг по ИФО</t>
  </si>
  <si>
    <t>Ранг по темпу роста 2016 года</t>
  </si>
  <si>
    <t>Ранг на 1000 чел. 2016 год</t>
  </si>
  <si>
    <t xml:space="preserve">Ранг на 1000 чел. </t>
  </si>
  <si>
    <t>-</t>
  </si>
  <si>
    <t xml:space="preserve">4,9 </t>
  </si>
  <si>
    <t>63,9</t>
  </si>
  <si>
    <t>81,1</t>
  </si>
  <si>
    <t>50,7</t>
  </si>
  <si>
    <t>37,9</t>
  </si>
  <si>
    <t>55,7</t>
  </si>
  <si>
    <t>73</t>
  </si>
  <si>
    <t>43,9</t>
  </si>
  <si>
    <t xml:space="preserve">Среднемесячная номинальная начисленная заработная плата работников, руб. </t>
  </si>
  <si>
    <t>Число родившихся, чел.</t>
  </si>
  <si>
    <t xml:space="preserve">Показатели мониторинга комплексной оценки социально-экономического развития муниципальных образований в Республике Алтай </t>
  </si>
  <si>
    <t>Ранг по абсолютному значению</t>
  </si>
  <si>
    <t>Ранг по значению</t>
  </si>
  <si>
    <t>Объем промышленного производства</t>
  </si>
  <si>
    <t>Доля протяженнсти автомобильных дорого местного значения с твердым покрытием</t>
  </si>
  <si>
    <t>Отношение средней заработной платы педагогических работников муниципальных общеобраз-х организаций к средней заработной плате в РА</t>
  </si>
  <si>
    <t>Число несовершеннолетних, пострадавших от преступных посягательств</t>
  </si>
  <si>
    <t>за 2016 год</t>
  </si>
  <si>
    <t>47,7</t>
  </si>
  <si>
    <t>59</t>
  </si>
  <si>
    <t xml:space="preserve">Смертность населения от внешних причин, чел. </t>
  </si>
  <si>
    <t>тыс. рублей на человека</t>
  </si>
  <si>
    <t>Ранг на тыс. рублей на человека</t>
  </si>
  <si>
    <t>Объем работ, выполненных по ВЭД "Строительство", тыс. рублей</t>
  </si>
  <si>
    <t>ИФО, %</t>
  </si>
  <si>
    <t>Ранг по темпу ИФО</t>
  </si>
  <si>
    <t>на 1000 детей за 2016 год</t>
  </si>
  <si>
    <t>Ранг на 1000 детей</t>
  </si>
  <si>
    <t>114 раб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</si>
</sst>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7">
    <font>
      <sz val="10"/>
      <name val="Arial Cyr"/>
      <charset val="204"/>
    </font>
    <font>
      <sz val="10"/>
      <name val="Arial Cyr"/>
      <charset val="204"/>
    </font>
    <font>
      <sz val="14"/>
      <color indexed="8"/>
      <name val="Times New Roman"/>
      <family val="2"/>
      <charset val="204"/>
    </font>
    <font>
      <sz val="14"/>
      <color indexed="9"/>
      <name val="Times New Roman"/>
      <family val="2"/>
      <charset val="204"/>
    </font>
    <font>
      <sz val="14"/>
      <color indexed="62"/>
      <name val="Times New Roman"/>
      <family val="2"/>
      <charset val="204"/>
    </font>
    <font>
      <b/>
      <sz val="14"/>
      <color indexed="63"/>
      <name val="Times New Roman"/>
      <family val="2"/>
      <charset val="204"/>
    </font>
    <font>
      <b/>
      <sz val="14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4"/>
      <color indexed="8"/>
      <name val="Times New Roman"/>
      <family val="2"/>
      <charset val="204"/>
    </font>
    <font>
      <b/>
      <sz val="14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4"/>
      <color indexed="60"/>
      <name val="Times New Roman"/>
      <family val="2"/>
      <charset val="204"/>
    </font>
    <font>
      <sz val="14"/>
      <color indexed="20"/>
      <name val="Times New Roman"/>
      <family val="2"/>
      <charset val="204"/>
    </font>
    <font>
      <i/>
      <sz val="14"/>
      <color indexed="23"/>
      <name val="Times New Roman"/>
      <family val="2"/>
      <charset val="204"/>
    </font>
    <font>
      <sz val="14"/>
      <color indexed="52"/>
      <name val="Times New Roman"/>
      <family val="2"/>
      <charset val="204"/>
    </font>
    <font>
      <sz val="14"/>
      <color indexed="10"/>
      <name val="Times New Roman"/>
      <family val="2"/>
      <charset val="204"/>
    </font>
    <font>
      <sz val="14"/>
      <color indexed="17"/>
      <name val="Times New Roman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2"/>
      <color indexed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color indexed="57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0000"/>
      <name val="Arial Cyr"/>
      <charset val="204"/>
    </font>
    <font>
      <sz val="11"/>
      <color rgb="FF000000"/>
      <name val="Arial Cyr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35" fillId="0" borderId="0" applyNumberFormat="0" applyBorder="0" applyProtection="0"/>
  </cellStyleXfs>
  <cellXfs count="194">
    <xf numFmtId="0" fontId="0" fillId="0" borderId="0" xfId="0"/>
    <xf numFmtId="0" fontId="20" fillId="0" borderId="0" xfId="0" applyFont="1"/>
    <xf numFmtId="0" fontId="22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 applyProtection="1">
      <alignment horizontal="center" wrapText="1"/>
      <protection locked="0"/>
    </xf>
    <xf numFmtId="164" fontId="20" fillId="0" borderId="10" xfId="0" applyNumberFormat="1" applyFont="1" applyBorder="1" applyAlignment="1" applyProtection="1">
      <alignment horizontal="center" wrapText="1"/>
      <protection locked="0"/>
    </xf>
    <xf numFmtId="0" fontId="20" fillId="0" borderId="1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/>
    <xf numFmtId="164" fontId="20" fillId="0" borderId="11" xfId="0" applyNumberFormat="1" applyFont="1" applyFill="1" applyBorder="1" applyAlignment="1" applyProtection="1">
      <alignment horizontal="center" wrapText="1"/>
      <protection locked="0"/>
    </xf>
    <xf numFmtId="0" fontId="21" fillId="0" borderId="11" xfId="0" applyFont="1" applyFill="1" applyBorder="1" applyAlignment="1">
      <alignment horizontal="left" wrapText="1"/>
    </xf>
    <xf numFmtId="0" fontId="21" fillId="0" borderId="11" xfId="0" applyFont="1" applyFill="1" applyBorder="1" applyAlignment="1" applyProtection="1">
      <alignment wrapText="1"/>
      <protection locked="0"/>
    </xf>
    <xf numFmtId="164" fontId="20" fillId="0" borderId="11" xfId="0" applyNumberFormat="1" applyFont="1" applyBorder="1" applyAlignment="1" applyProtection="1">
      <alignment horizontal="center" wrapText="1"/>
      <protection locked="0"/>
    </xf>
    <xf numFmtId="164" fontId="21" fillId="0" borderId="11" xfId="0" applyNumberFormat="1" applyFont="1" applyFill="1" applyBorder="1" applyProtection="1">
      <protection locked="0"/>
    </xf>
    <xf numFmtId="0" fontId="23" fillId="24" borderId="10" xfId="0" applyFont="1" applyFill="1" applyBorder="1" applyAlignment="1">
      <alignment horizontal="center" wrapText="1"/>
    </xf>
    <xf numFmtId="0" fontId="23" fillId="24" borderId="10" xfId="0" applyFont="1" applyFill="1" applyBorder="1"/>
    <xf numFmtId="164" fontId="23" fillId="24" borderId="10" xfId="0" applyNumberFormat="1" applyFont="1" applyFill="1" applyBorder="1"/>
    <xf numFmtId="164" fontId="20" fillId="24" borderId="10" xfId="0" applyNumberFormat="1" applyFont="1" applyFill="1" applyBorder="1" applyAlignment="1" applyProtection="1">
      <alignment horizontal="center" wrapText="1"/>
      <protection locked="0"/>
    </xf>
    <xf numFmtId="164" fontId="20" fillId="0" borderId="10" xfId="0" applyNumberFormat="1" applyFont="1" applyBorder="1" applyAlignment="1" applyProtection="1">
      <alignment horizontal="right" wrapText="1"/>
      <protection locked="0"/>
    </xf>
    <xf numFmtId="1" fontId="24" fillId="0" borderId="10" xfId="0" applyNumberFormat="1" applyFont="1" applyFill="1" applyBorder="1"/>
    <xf numFmtId="1" fontId="20" fillId="0" borderId="10" xfId="0" applyNumberFormat="1" applyFont="1" applyBorder="1" applyAlignment="1" applyProtection="1"/>
    <xf numFmtId="164" fontId="21" fillId="0" borderId="11" xfId="0" applyNumberFormat="1" applyFont="1" applyFill="1" applyBorder="1" applyAlignment="1" applyProtection="1">
      <alignment horizontal="center" wrapText="1"/>
      <protection locked="0"/>
    </xf>
    <xf numFmtId="164" fontId="21" fillId="0" borderId="10" xfId="0" applyNumberFormat="1" applyFont="1" applyBorder="1" applyAlignment="1" applyProtection="1">
      <alignment horizontal="center" wrapText="1"/>
      <protection locked="0"/>
    </xf>
    <xf numFmtId="164" fontId="21" fillId="0" borderId="11" xfId="0" applyNumberFormat="1" applyFont="1" applyBorder="1" applyAlignment="1" applyProtection="1">
      <alignment horizontal="center" wrapText="1"/>
      <protection locked="0"/>
    </xf>
    <xf numFmtId="0" fontId="20" fillId="25" borderId="0" xfId="0" applyFont="1" applyFill="1"/>
    <xf numFmtId="0" fontId="22" fillId="25" borderId="10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 applyProtection="1">
      <alignment horizontal="center" wrapText="1"/>
      <protection locked="0"/>
    </xf>
    <xf numFmtId="0" fontId="23" fillId="25" borderId="10" xfId="0" applyFont="1" applyFill="1" applyBorder="1"/>
    <xf numFmtId="164" fontId="20" fillId="25" borderId="10" xfId="0" applyNumberFormat="1" applyFont="1" applyFill="1" applyBorder="1" applyAlignment="1" applyProtection="1">
      <alignment horizontal="right" wrapText="1"/>
      <protection locked="0"/>
    </xf>
    <xf numFmtId="0" fontId="21" fillId="25" borderId="11" xfId="0" applyFont="1" applyFill="1" applyBorder="1" applyAlignment="1" applyProtection="1">
      <alignment horizontal="center" wrapText="1"/>
      <protection locked="0"/>
    </xf>
    <xf numFmtId="2" fontId="20" fillId="25" borderId="0" xfId="0" applyNumberFormat="1" applyFont="1" applyFill="1"/>
    <xf numFmtId="0" fontId="22" fillId="25" borderId="10" xfId="0" applyFont="1" applyFill="1" applyBorder="1" applyAlignment="1" applyProtection="1">
      <alignment horizontal="center" vertical="center" wrapText="1"/>
      <protection locked="0"/>
    </xf>
    <xf numFmtId="164" fontId="20" fillId="25" borderId="10" xfId="0" applyNumberFormat="1" applyFont="1" applyFill="1" applyBorder="1" applyAlignment="1" applyProtection="1">
      <alignment horizontal="center" wrapText="1"/>
      <protection locked="0"/>
    </xf>
    <xf numFmtId="0" fontId="20" fillId="25" borderId="10" xfId="0" applyFont="1" applyFill="1" applyBorder="1" applyAlignment="1" applyProtection="1"/>
    <xf numFmtId="0" fontId="25" fillId="25" borderId="10" xfId="0" applyFont="1" applyFill="1" applyBorder="1"/>
    <xf numFmtId="0" fontId="20" fillId="25" borderId="10" xfId="0" applyNumberFormat="1" applyFont="1" applyFill="1" applyBorder="1" applyAlignment="1" applyProtection="1">
      <alignment horizontal="center" wrapText="1"/>
      <protection locked="0"/>
    </xf>
    <xf numFmtId="0" fontId="31" fillId="24" borderId="10" xfId="0" applyFont="1" applyFill="1" applyBorder="1" applyAlignment="1">
      <alignment horizontal="center" wrapText="1"/>
    </xf>
    <xf numFmtId="164" fontId="31" fillId="0" borderId="10" xfId="0" applyNumberFormat="1" applyFont="1" applyBorder="1" applyAlignment="1" applyProtection="1">
      <alignment horizontal="center" wrapText="1"/>
      <protection locked="0"/>
    </xf>
    <xf numFmtId="164" fontId="31" fillId="0" borderId="10" xfId="0" applyNumberFormat="1" applyFont="1" applyFill="1" applyBorder="1" applyAlignment="1" applyProtection="1">
      <alignment horizontal="center" wrapText="1"/>
      <protection locked="0"/>
    </xf>
    <xf numFmtId="0" fontId="21" fillId="0" borderId="11" xfId="0" applyFont="1" applyBorder="1" applyAlignment="1" applyProtection="1">
      <alignment horizontal="center" wrapText="1"/>
      <protection locked="0"/>
    </xf>
    <xf numFmtId="1" fontId="27" fillId="0" borderId="10" xfId="0" applyNumberFormat="1" applyFont="1" applyFill="1" applyBorder="1" applyAlignment="1" applyProtection="1"/>
    <xf numFmtId="0" fontId="21" fillId="25" borderId="10" xfId="0" applyFont="1" applyFill="1" applyBorder="1" applyAlignment="1" applyProtection="1"/>
    <xf numFmtId="1" fontId="21" fillId="25" borderId="11" xfId="0" applyNumberFormat="1" applyFont="1" applyFill="1" applyBorder="1" applyAlignment="1" applyProtection="1">
      <alignment horizontal="right" wrapText="1"/>
      <protection locked="0"/>
    </xf>
    <xf numFmtId="0" fontId="20" fillId="24" borderId="0" xfId="0" applyFont="1" applyFill="1"/>
    <xf numFmtId="0" fontId="22" fillId="24" borderId="10" xfId="0" applyFont="1" applyFill="1" applyBorder="1" applyAlignment="1">
      <alignment horizontal="center" vertical="center" wrapText="1"/>
    </xf>
    <xf numFmtId="164" fontId="21" fillId="25" borderId="10" xfId="0" applyNumberFormat="1" applyFont="1" applyFill="1" applyBorder="1" applyAlignment="1" applyProtection="1">
      <alignment horizontal="center" wrapText="1"/>
      <protection locked="0"/>
    </xf>
    <xf numFmtId="164" fontId="23" fillId="25" borderId="10" xfId="0" applyNumberFormat="1" applyFont="1" applyFill="1" applyBorder="1"/>
    <xf numFmtId="0" fontId="21" fillId="24" borderId="0" xfId="0" applyFont="1" applyFill="1" applyAlignment="1">
      <alignment horizontal="center" wrapText="1"/>
    </xf>
    <xf numFmtId="0" fontId="22" fillId="24" borderId="10" xfId="0" applyFont="1" applyFill="1" applyBorder="1" applyAlignment="1" applyProtection="1">
      <alignment horizontal="center" vertical="center" wrapText="1"/>
      <protection locked="0"/>
    </xf>
    <xf numFmtId="1" fontId="20" fillId="24" borderId="10" xfId="0" applyNumberFormat="1" applyFont="1" applyFill="1" applyBorder="1" applyAlignment="1" applyProtection="1">
      <alignment horizontal="center" wrapText="1"/>
      <protection locked="0"/>
    </xf>
    <xf numFmtId="0" fontId="22" fillId="0" borderId="11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25" borderId="10" xfId="0" applyFont="1" applyFill="1" applyBorder="1"/>
    <xf numFmtId="0" fontId="29" fillId="24" borderId="10" xfId="0" applyFont="1" applyFill="1" applyBorder="1"/>
    <xf numFmtId="0" fontId="32" fillId="25" borderId="11" xfId="0" applyFont="1" applyFill="1" applyBorder="1" applyAlignment="1" applyProtection="1">
      <alignment horizontal="center" wrapText="1"/>
      <protection locked="0"/>
    </xf>
    <xf numFmtId="164" fontId="32" fillId="25" borderId="10" xfId="0" applyNumberFormat="1" applyFont="1" applyFill="1" applyBorder="1" applyAlignment="1" applyProtection="1">
      <alignment horizontal="center" wrapText="1"/>
      <protection locked="0"/>
    </xf>
    <xf numFmtId="0" fontId="21" fillId="0" borderId="10" xfId="0" applyFont="1" applyFill="1" applyBorder="1" applyAlignment="1">
      <alignment horizontal="left" wrapText="1"/>
    </xf>
    <xf numFmtId="164" fontId="21" fillId="0" borderId="10" xfId="0" applyNumberFormat="1" applyFont="1" applyFill="1" applyBorder="1" applyProtection="1">
      <protection locked="0"/>
    </xf>
    <xf numFmtId="164" fontId="21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10" xfId="0" applyBorder="1"/>
    <xf numFmtId="0" fontId="21" fillId="0" borderId="10" xfId="0" applyFont="1" applyBorder="1" applyAlignment="1">
      <alignment horizontal="center" vertical="center"/>
    </xf>
    <xf numFmtId="0" fontId="20" fillId="24" borderId="10" xfId="0" applyFont="1" applyFill="1" applyBorder="1" applyAlignment="1" applyProtection="1"/>
    <xf numFmtId="164" fontId="21" fillId="24" borderId="10" xfId="0" applyNumberFormat="1" applyFont="1" applyFill="1" applyBorder="1" applyAlignment="1" applyProtection="1"/>
    <xf numFmtId="0" fontId="28" fillId="0" borderId="10" xfId="0" applyFont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wrapText="1"/>
      <protection locked="0"/>
    </xf>
    <xf numFmtId="164" fontId="20" fillId="0" borderId="0" xfId="0" applyNumberFormat="1" applyFont="1" applyBorder="1" applyAlignment="1" applyProtection="1">
      <alignment horizontal="center" wrapText="1"/>
      <protection locked="0"/>
    </xf>
    <xf numFmtId="0" fontId="21" fillId="25" borderId="18" xfId="0" applyFont="1" applyFill="1" applyBorder="1" applyAlignment="1" applyProtection="1">
      <alignment horizontal="center" wrapText="1"/>
      <protection locked="0"/>
    </xf>
    <xf numFmtId="164" fontId="20" fillId="0" borderId="17" xfId="0" applyNumberFormat="1" applyFont="1" applyBorder="1" applyAlignment="1" applyProtection="1">
      <alignment horizontal="center" wrapText="1"/>
      <protection locked="0"/>
    </xf>
    <xf numFmtId="164" fontId="21" fillId="25" borderId="17" xfId="0" applyNumberFormat="1" applyFont="1" applyFill="1" applyBorder="1" applyAlignment="1" applyProtection="1">
      <alignment horizontal="center" wrapText="1"/>
      <protection locked="0"/>
    </xf>
    <xf numFmtId="1" fontId="27" fillId="0" borderId="17" xfId="0" applyNumberFormat="1" applyFont="1" applyFill="1" applyBorder="1" applyAlignment="1" applyProtection="1"/>
    <xf numFmtId="0" fontId="32" fillId="25" borderId="17" xfId="0" applyFont="1" applyFill="1" applyBorder="1" applyAlignment="1" applyProtection="1"/>
    <xf numFmtId="164" fontId="32" fillId="0" borderId="18" xfId="0" applyNumberFormat="1" applyFont="1" applyFill="1" applyBorder="1" applyAlignment="1" applyProtection="1">
      <alignment horizontal="center" wrapText="1"/>
      <protection locked="0"/>
    </xf>
    <xf numFmtId="164" fontId="21" fillId="24" borderId="11" xfId="0" applyNumberFormat="1" applyFont="1" applyFill="1" applyBorder="1" applyProtection="1">
      <protection locked="0"/>
    </xf>
    <xf numFmtId="164" fontId="21" fillId="24" borderId="11" xfId="0" applyNumberFormat="1" applyFont="1" applyFill="1" applyBorder="1" applyAlignment="1" applyProtection="1">
      <alignment horizontal="center" wrapText="1"/>
      <protection locked="0"/>
    </xf>
    <xf numFmtId="2" fontId="21" fillId="24" borderId="11" xfId="0" applyNumberFormat="1" applyFont="1" applyFill="1" applyBorder="1" applyAlignment="1" applyProtection="1">
      <alignment horizontal="center" wrapText="1"/>
      <protection locked="0"/>
    </xf>
    <xf numFmtId="0" fontId="21" fillId="24" borderId="11" xfId="0" applyFont="1" applyFill="1" applyBorder="1" applyAlignment="1" applyProtection="1">
      <alignment horizontal="center" wrapText="1"/>
      <protection locked="0"/>
    </xf>
    <xf numFmtId="164" fontId="21" fillId="24" borderId="10" xfId="0" applyNumberFormat="1" applyFont="1" applyFill="1" applyBorder="1" applyAlignment="1" applyProtection="1">
      <alignment horizontal="center" wrapText="1"/>
      <protection locked="0"/>
    </xf>
    <xf numFmtId="0" fontId="21" fillId="24" borderId="11" xfId="0" applyNumberFormat="1" applyFont="1" applyFill="1" applyBorder="1" applyAlignment="1" applyProtection="1">
      <alignment horizontal="center" wrapText="1"/>
      <protection locked="0"/>
    </xf>
    <xf numFmtId="0" fontId="21" fillId="24" borderId="14" xfId="0" applyFont="1" applyFill="1" applyBorder="1"/>
    <xf numFmtId="164" fontId="20" fillId="24" borderId="11" xfId="0" applyNumberFormat="1" applyFont="1" applyFill="1" applyBorder="1" applyAlignment="1" applyProtection="1">
      <alignment horizontal="center" wrapText="1"/>
      <protection locked="0"/>
    </xf>
    <xf numFmtId="1" fontId="27" fillId="24" borderId="10" xfId="0" applyNumberFormat="1" applyFont="1" applyFill="1" applyBorder="1" applyAlignment="1" applyProtection="1"/>
    <xf numFmtId="0" fontId="32" fillId="24" borderId="10" xfId="0" applyFont="1" applyFill="1" applyBorder="1" applyAlignment="1" applyProtection="1"/>
    <xf numFmtId="164" fontId="32" fillId="24" borderId="11" xfId="0" applyNumberFormat="1" applyFont="1" applyFill="1" applyBorder="1" applyAlignment="1" applyProtection="1">
      <alignment horizontal="center" wrapText="1"/>
      <protection locked="0"/>
    </xf>
    <xf numFmtId="1" fontId="24" fillId="24" borderId="10" xfId="0" applyNumberFormat="1" applyFont="1" applyFill="1" applyBorder="1"/>
    <xf numFmtId="0" fontId="25" fillId="24" borderId="10" xfId="0" applyFont="1" applyFill="1" applyBorder="1"/>
    <xf numFmtId="164" fontId="34" fillId="24" borderId="10" xfId="0" applyNumberFormat="1" applyFont="1" applyFill="1" applyBorder="1" applyAlignment="1" applyProtection="1">
      <alignment horizontal="center" wrapText="1"/>
      <protection locked="0"/>
    </xf>
    <xf numFmtId="1" fontId="34" fillId="24" borderId="10" xfId="0" applyNumberFormat="1" applyFont="1" applyFill="1" applyBorder="1" applyAlignment="1" applyProtection="1">
      <alignment horizontal="center" wrapText="1"/>
      <protection locked="0"/>
    </xf>
    <xf numFmtId="1" fontId="27" fillId="24" borderId="17" xfId="0" applyNumberFormat="1" applyFont="1" applyFill="1" applyBorder="1" applyAlignment="1" applyProtection="1"/>
    <xf numFmtId="0" fontId="32" fillId="24" borderId="17" xfId="0" applyFont="1" applyFill="1" applyBorder="1" applyAlignment="1" applyProtection="1"/>
    <xf numFmtId="164" fontId="32" fillId="24" borderId="18" xfId="0" applyNumberFormat="1" applyFont="1" applyFill="1" applyBorder="1" applyAlignment="1" applyProtection="1">
      <alignment horizontal="center" wrapText="1"/>
      <protection locked="0"/>
    </xf>
    <xf numFmtId="164" fontId="32" fillId="24" borderId="0" xfId="0" applyNumberFormat="1" applyFont="1" applyFill="1" applyBorder="1" applyAlignment="1" applyProtection="1">
      <alignment horizontal="center" wrapText="1"/>
      <protection locked="0"/>
    </xf>
    <xf numFmtId="0" fontId="20" fillId="24" borderId="0" xfId="0" applyFont="1" applyFill="1" applyAlignment="1">
      <alignment horizontal="center"/>
    </xf>
    <xf numFmtId="164" fontId="20" fillId="25" borderId="12" xfId="0" applyNumberFormat="1" applyFont="1" applyFill="1" applyBorder="1" applyAlignment="1">
      <alignment horizontal="center"/>
    </xf>
    <xf numFmtId="164" fontId="20" fillId="25" borderId="13" xfId="0" applyNumberFormat="1" applyFont="1" applyFill="1" applyBorder="1" applyAlignment="1">
      <alignment horizontal="center"/>
    </xf>
    <xf numFmtId="0" fontId="22" fillId="27" borderId="10" xfId="0" applyFont="1" applyFill="1" applyBorder="1" applyAlignment="1">
      <alignment horizontal="center" vertical="center" wrapText="1"/>
    </xf>
    <xf numFmtId="1" fontId="20" fillId="27" borderId="10" xfId="0" applyNumberFormat="1" applyFont="1" applyFill="1" applyBorder="1" applyAlignment="1" applyProtection="1">
      <alignment horizontal="center" wrapText="1"/>
      <protection locked="0"/>
    </xf>
    <xf numFmtId="0" fontId="22" fillId="27" borderId="10" xfId="0" applyFont="1" applyFill="1" applyBorder="1" applyAlignment="1" applyProtection="1">
      <alignment horizontal="center" vertical="center" wrapText="1"/>
      <protection locked="0"/>
    </xf>
    <xf numFmtId="164" fontId="21" fillId="25" borderId="11" xfId="0" applyNumberFormat="1" applyFont="1" applyFill="1" applyBorder="1" applyAlignment="1" applyProtection="1">
      <alignment horizontal="center" wrapText="1"/>
      <protection locked="0"/>
    </xf>
    <xf numFmtId="0" fontId="34" fillId="24" borderId="10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 applyProtection="1">
      <alignment horizontal="center" wrapText="1"/>
      <protection locked="0"/>
    </xf>
    <xf numFmtId="1" fontId="34" fillId="24" borderId="10" xfId="0" applyNumberFormat="1" applyFont="1" applyFill="1" applyBorder="1" applyAlignment="1">
      <alignment horizontal="center"/>
    </xf>
    <xf numFmtId="0" fontId="28" fillId="27" borderId="10" xfId="0" applyFont="1" applyFill="1" applyBorder="1" applyAlignment="1">
      <alignment horizontal="center" vertical="center" wrapText="1"/>
    </xf>
    <xf numFmtId="1" fontId="34" fillId="27" borderId="10" xfId="0" applyNumberFormat="1" applyFont="1" applyFill="1" applyBorder="1" applyAlignment="1" applyProtection="1">
      <alignment horizontal="center" wrapText="1"/>
      <protection locked="0"/>
    </xf>
    <xf numFmtId="164" fontId="34" fillId="27" borderId="10" xfId="0" applyNumberFormat="1" applyFont="1" applyFill="1" applyBorder="1" applyAlignment="1" applyProtection="1">
      <alignment horizontal="center" wrapText="1"/>
      <protection locked="0"/>
    </xf>
    <xf numFmtId="164" fontId="33" fillId="24" borderId="10" xfId="0" applyNumberFormat="1" applyFont="1" applyFill="1" applyBorder="1" applyAlignment="1">
      <alignment horizontal="center" wrapText="1"/>
    </xf>
    <xf numFmtId="164" fontId="33" fillId="25" borderId="10" xfId="0" applyNumberFormat="1" applyFont="1" applyFill="1" applyBorder="1" applyAlignment="1">
      <alignment horizontal="center" wrapText="1"/>
    </xf>
    <xf numFmtId="164" fontId="34" fillId="24" borderId="10" xfId="0" applyNumberFormat="1" applyFont="1" applyFill="1" applyBorder="1" applyAlignment="1">
      <alignment horizontal="center" wrapText="1"/>
    </xf>
    <xf numFmtId="164" fontId="34" fillId="25" borderId="10" xfId="0" applyNumberFormat="1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164" fontId="21" fillId="0" borderId="11" xfId="0" applyNumberFormat="1" applyFont="1" applyFill="1" applyBorder="1" applyAlignment="1" applyProtection="1">
      <alignment horizontal="center"/>
      <protection locked="0"/>
    </xf>
    <xf numFmtId="164" fontId="21" fillId="24" borderId="11" xfId="0" applyNumberFormat="1" applyFont="1" applyFill="1" applyBorder="1" applyAlignment="1" applyProtection="1">
      <alignment horizontal="center"/>
      <protection locked="0"/>
    </xf>
    <xf numFmtId="164" fontId="21" fillId="25" borderId="11" xfId="0" applyNumberFormat="1" applyFont="1" applyFill="1" applyBorder="1" applyAlignment="1" applyProtection="1">
      <alignment horizontal="center"/>
      <protection locked="0"/>
    </xf>
    <xf numFmtId="0" fontId="20" fillId="0" borderId="10" xfId="0" applyFont="1" applyFill="1" applyBorder="1" applyAlignment="1">
      <alignment horizontal="center"/>
    </xf>
    <xf numFmtId="1" fontId="27" fillId="26" borderId="10" xfId="0" applyNumberFormat="1" applyFont="1" applyFill="1" applyBorder="1" applyAlignment="1" applyProtection="1">
      <alignment horizontal="center"/>
    </xf>
    <xf numFmtId="0" fontId="21" fillId="26" borderId="10" xfId="0" applyFont="1" applyFill="1" applyBorder="1" applyAlignment="1" applyProtection="1">
      <alignment horizontal="center"/>
    </xf>
    <xf numFmtId="0" fontId="20" fillId="0" borderId="0" xfId="0" applyFont="1" applyFill="1" applyAlignment="1">
      <alignment horizontal="center"/>
    </xf>
    <xf numFmtId="0" fontId="21" fillId="24" borderId="0" xfId="0" applyFont="1" applyFill="1" applyAlignment="1"/>
    <xf numFmtId="0" fontId="26" fillId="24" borderId="0" xfId="0" applyFont="1" applyFill="1" applyAlignment="1">
      <alignment horizontal="center"/>
    </xf>
    <xf numFmtId="0" fontId="21" fillId="24" borderId="0" xfId="0" applyFont="1" applyFill="1" applyAlignment="1">
      <alignment horizontal="center"/>
    </xf>
    <xf numFmtId="0" fontId="0" fillId="24" borderId="0" xfId="0" applyFill="1"/>
    <xf numFmtId="0" fontId="20" fillId="25" borderId="10" xfId="0" applyFont="1" applyFill="1" applyBorder="1" applyAlignment="1" applyProtection="1">
      <alignment horizontal="center" vertical="center" wrapText="1"/>
      <protection locked="0"/>
    </xf>
    <xf numFmtId="164" fontId="31" fillId="25" borderId="10" xfId="0" applyNumberFormat="1" applyFont="1" applyFill="1" applyBorder="1" applyAlignment="1">
      <alignment horizontal="center" vertical="top" wrapText="1"/>
    </xf>
    <xf numFmtId="0" fontId="36" fillId="28" borderId="10" xfId="42" applyFont="1" applyFill="1" applyBorder="1" applyAlignment="1">
      <alignment horizontal="center" vertical="center"/>
    </xf>
    <xf numFmtId="0" fontId="22" fillId="29" borderId="10" xfId="0" applyFont="1" applyFill="1" applyBorder="1" applyAlignment="1">
      <alignment horizontal="center" vertical="center" wrapText="1"/>
    </xf>
    <xf numFmtId="164" fontId="34" fillId="29" borderId="10" xfId="0" applyNumberFormat="1" applyFont="1" applyFill="1" applyBorder="1" applyAlignment="1">
      <alignment horizontal="center" wrapText="1"/>
    </xf>
    <xf numFmtId="164" fontId="34" fillId="29" borderId="10" xfId="0" applyNumberFormat="1" applyFont="1" applyFill="1" applyBorder="1" applyAlignment="1" applyProtection="1">
      <alignment horizontal="center" wrapText="1"/>
      <protection locked="0"/>
    </xf>
    <xf numFmtId="164" fontId="33" fillId="29" borderId="10" xfId="0" applyNumberFormat="1" applyFont="1" applyFill="1" applyBorder="1" applyAlignment="1">
      <alignment horizontal="center" wrapText="1"/>
    </xf>
    <xf numFmtId="164" fontId="27" fillId="29" borderId="10" xfId="0" applyNumberFormat="1" applyFont="1" applyFill="1" applyBorder="1" applyAlignment="1" applyProtection="1">
      <alignment horizontal="center"/>
    </xf>
    <xf numFmtId="164" fontId="21" fillId="29" borderId="10" xfId="0" applyNumberFormat="1" applyFont="1" applyFill="1" applyBorder="1" applyAlignment="1" applyProtection="1">
      <alignment horizontal="center"/>
    </xf>
    <xf numFmtId="0" fontId="22" fillId="0" borderId="10" xfId="0" applyFont="1" applyBorder="1" applyAlignment="1">
      <alignment horizontal="center" wrapText="1"/>
    </xf>
    <xf numFmtId="0" fontId="22" fillId="25" borderId="15" xfId="0" applyFont="1" applyFill="1" applyBorder="1" applyAlignment="1">
      <alignment horizontal="center" vertical="center" wrapText="1"/>
    </xf>
    <xf numFmtId="0" fontId="22" fillId="29" borderId="15" xfId="0" applyFont="1" applyFill="1" applyBorder="1" applyAlignment="1">
      <alignment horizontal="center" vertical="center" wrapText="1"/>
    </xf>
    <xf numFmtId="1" fontId="34" fillId="29" borderId="15" xfId="0" applyNumberFormat="1" applyFont="1" applyFill="1" applyBorder="1" applyAlignment="1" applyProtection="1">
      <alignment horizontal="center" wrapText="1"/>
      <protection locked="0"/>
    </xf>
    <xf numFmtId="164" fontId="21" fillId="29" borderId="15" xfId="0" applyNumberFormat="1" applyFont="1" applyFill="1" applyBorder="1" applyAlignment="1" applyProtection="1">
      <alignment horizontal="center" wrapText="1"/>
      <protection locked="0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/>
    <xf numFmtId="0" fontId="20" fillId="0" borderId="10" xfId="0" applyFont="1" applyFill="1" applyBorder="1"/>
    <xf numFmtId="0" fontId="20" fillId="27" borderId="10" xfId="0" applyFont="1" applyFill="1" applyBorder="1" applyAlignment="1">
      <alignment vertical="center" wrapText="1"/>
    </xf>
    <xf numFmtId="0" fontId="20" fillId="27" borderId="10" xfId="0" applyFont="1" applyFill="1" applyBorder="1"/>
    <xf numFmtId="0" fontId="20" fillId="25" borderId="10" xfId="0" applyFont="1" applyFill="1" applyBorder="1" applyAlignment="1">
      <alignment vertical="center"/>
    </xf>
    <xf numFmtId="0" fontId="20" fillId="25" borderId="10" xfId="0" applyFont="1" applyFill="1" applyBorder="1"/>
    <xf numFmtId="0" fontId="20" fillId="25" borderId="10" xfId="0" applyFont="1" applyFill="1" applyBorder="1" applyAlignment="1">
      <alignment vertical="center" wrapText="1"/>
    </xf>
    <xf numFmtId="0" fontId="20" fillId="24" borderId="10" xfId="0" applyFont="1" applyFill="1" applyBorder="1" applyAlignment="1">
      <alignment vertical="center" wrapText="1"/>
    </xf>
    <xf numFmtId="0" fontId="20" fillId="24" borderId="10" xfId="0" applyFont="1" applyFill="1" applyBorder="1"/>
    <xf numFmtId="0" fontId="20" fillId="30" borderId="10" xfId="0" applyFont="1" applyFill="1" applyBorder="1" applyAlignment="1">
      <alignment vertical="center" wrapText="1"/>
    </xf>
    <xf numFmtId="0" fontId="20" fillId="30" borderId="10" xfId="0" applyFont="1" applyFill="1" applyBorder="1"/>
    <xf numFmtId="0" fontId="22" fillId="24" borderId="15" xfId="0" applyFont="1" applyFill="1" applyBorder="1" applyAlignment="1">
      <alignment horizontal="center" vertical="center" wrapText="1"/>
    </xf>
    <xf numFmtId="164" fontId="21" fillId="24" borderId="15" xfId="0" applyNumberFormat="1" applyFont="1" applyFill="1" applyBorder="1" applyAlignment="1" applyProtection="1">
      <alignment horizontal="center" wrapText="1"/>
      <protection locked="0"/>
    </xf>
    <xf numFmtId="0" fontId="22" fillId="27" borderId="15" xfId="0" applyFont="1" applyFill="1" applyBorder="1" applyAlignment="1">
      <alignment horizontal="center" vertical="center" wrapText="1"/>
    </xf>
    <xf numFmtId="1" fontId="34" fillId="27" borderId="15" xfId="0" applyNumberFormat="1" applyFont="1" applyFill="1" applyBorder="1" applyAlignment="1" applyProtection="1">
      <alignment horizontal="center" wrapText="1"/>
      <protection locked="0"/>
    </xf>
    <xf numFmtId="2" fontId="20" fillId="24" borderId="10" xfId="0" applyNumberFormat="1" applyFont="1" applyFill="1" applyBorder="1"/>
    <xf numFmtId="2" fontId="20" fillId="25" borderId="10" xfId="0" applyNumberFormat="1" applyFont="1" applyFill="1" applyBorder="1"/>
    <xf numFmtId="2" fontId="34" fillId="24" borderId="15" xfId="0" applyNumberFormat="1" applyFont="1" applyFill="1" applyBorder="1" applyAlignment="1" applyProtection="1">
      <alignment horizontal="center" wrapText="1"/>
      <protection locked="0"/>
    </xf>
    <xf numFmtId="2" fontId="34" fillId="25" borderId="15" xfId="0" applyNumberFormat="1" applyFont="1" applyFill="1" applyBorder="1" applyAlignment="1" applyProtection="1">
      <alignment horizontal="center" wrapText="1"/>
      <protection locked="0"/>
    </xf>
    <xf numFmtId="2" fontId="21" fillId="24" borderId="15" xfId="0" applyNumberFormat="1" applyFont="1" applyFill="1" applyBorder="1" applyAlignment="1" applyProtection="1">
      <alignment horizontal="center" wrapText="1"/>
      <protection locked="0"/>
    </xf>
    <xf numFmtId="164" fontId="34" fillId="24" borderId="10" xfId="0" applyNumberFormat="1" applyFont="1" applyFill="1" applyBorder="1" applyAlignment="1">
      <alignment horizontal="center" vertical="center" wrapText="1"/>
    </xf>
    <xf numFmtId="164" fontId="34" fillId="25" borderId="10" xfId="0" applyNumberFormat="1" applyFont="1" applyFill="1" applyBorder="1" applyAlignment="1">
      <alignment horizontal="center" vertical="center" wrapText="1"/>
    </xf>
    <xf numFmtId="164" fontId="27" fillId="24" borderId="10" xfId="0" applyNumberFormat="1" applyFont="1" applyFill="1" applyBorder="1" applyAlignment="1" applyProtection="1">
      <alignment horizontal="center"/>
    </xf>
    <xf numFmtId="164" fontId="21" fillId="24" borderId="10" xfId="0" applyNumberFormat="1" applyFont="1" applyFill="1" applyBorder="1" applyAlignment="1" applyProtection="1">
      <alignment horizontal="center"/>
    </xf>
    <xf numFmtId="164" fontId="20" fillId="0" borderId="10" xfId="0" applyNumberFormat="1" applyFont="1" applyBorder="1"/>
    <xf numFmtId="164" fontId="20" fillId="25" borderId="10" xfId="0" applyNumberFormat="1" applyFont="1" applyFill="1" applyBorder="1"/>
    <xf numFmtId="164" fontId="20" fillId="0" borderId="10" xfId="0" applyNumberFormat="1" applyFont="1" applyFill="1" applyBorder="1" applyAlignment="1">
      <alignment horizontal="center"/>
    </xf>
    <xf numFmtId="0" fontId="20" fillId="31" borderId="10" xfId="0" applyFont="1" applyFill="1" applyBorder="1" applyAlignment="1" applyProtection="1">
      <alignment horizontal="center" wrapText="1"/>
      <protection locked="0"/>
    </xf>
    <xf numFmtId="164" fontId="21" fillId="29" borderId="10" xfId="0" applyNumberFormat="1" applyFont="1" applyFill="1" applyBorder="1" applyAlignment="1" applyProtection="1">
      <alignment horizontal="center" wrapText="1"/>
      <protection locked="0"/>
    </xf>
    <xf numFmtId="0" fontId="21" fillId="24" borderId="10" xfId="0" applyFont="1" applyFill="1" applyBorder="1" applyAlignment="1" applyProtection="1">
      <alignment horizontal="center" wrapText="1"/>
      <protection locked="0"/>
    </xf>
    <xf numFmtId="2" fontId="31" fillId="25" borderId="10" xfId="0" applyNumberFormat="1" applyFont="1" applyFill="1" applyBorder="1" applyAlignment="1">
      <alignment horizontal="center" vertical="top" wrapText="1"/>
    </xf>
    <xf numFmtId="0" fontId="20" fillId="26" borderId="13" xfId="0" applyFont="1" applyFill="1" applyBorder="1" applyAlignment="1">
      <alignment horizontal="center" vertical="center" wrapText="1"/>
    </xf>
    <xf numFmtId="0" fontId="0" fillId="26" borderId="13" xfId="0" applyFill="1" applyBorder="1" applyAlignment="1">
      <alignment horizontal="center" vertical="center" wrapText="1"/>
    </xf>
    <xf numFmtId="0" fontId="0" fillId="26" borderId="16" xfId="0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8" fillId="26" borderId="15" xfId="0" applyFont="1" applyFill="1" applyBorder="1" applyAlignment="1">
      <alignment horizontal="center" vertical="center" wrapText="1"/>
    </xf>
    <xf numFmtId="0" fontId="28" fillId="26" borderId="13" xfId="0" applyFont="1" applyFill="1" applyBorder="1" applyAlignment="1">
      <alignment horizontal="center" vertical="center" wrapText="1"/>
    </xf>
    <xf numFmtId="0" fontId="28" fillId="26" borderId="16" xfId="0" applyFont="1" applyFill="1" applyBorder="1" applyAlignment="1">
      <alignment horizontal="center" vertical="center" wrapText="1"/>
    </xf>
    <xf numFmtId="0" fontId="22" fillId="26" borderId="15" xfId="0" applyFont="1" applyFill="1" applyBorder="1" applyAlignment="1">
      <alignment horizontal="center" vertical="center" wrapText="1"/>
    </xf>
    <xf numFmtId="0" fontId="22" fillId="26" borderId="13" xfId="0" applyFont="1" applyFill="1" applyBorder="1" applyAlignment="1">
      <alignment horizontal="center" vertical="center" wrapText="1"/>
    </xf>
    <xf numFmtId="0" fontId="22" fillId="26" borderId="16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3" xfId="0" applyFont="1" applyFill="1" applyBorder="1" applyAlignment="1">
      <alignment horizontal="center" vertical="center" wrapText="1"/>
    </xf>
    <xf numFmtId="0" fontId="28" fillId="25" borderId="16" xfId="0" applyFont="1" applyFill="1" applyBorder="1" applyAlignment="1">
      <alignment horizontal="center" vertical="center" wrapText="1"/>
    </xf>
    <xf numFmtId="0" fontId="20" fillId="26" borderId="10" xfId="0" applyFont="1" applyFill="1" applyBorder="1" applyAlignment="1">
      <alignment vertical="center" wrapText="1"/>
    </xf>
    <xf numFmtId="0" fontId="0" fillId="26" borderId="10" xfId="0" applyFill="1" applyBorder="1" applyAlignment="1">
      <alignment vertical="center" wrapText="1"/>
    </xf>
    <xf numFmtId="0" fontId="28" fillId="26" borderId="13" xfId="0" applyFont="1" applyFill="1" applyBorder="1" applyAlignment="1" applyProtection="1">
      <alignment horizontal="center" vertical="center" wrapText="1"/>
      <protection locked="0"/>
    </xf>
    <xf numFmtId="0" fontId="28" fillId="26" borderId="16" xfId="0" applyFont="1" applyFill="1" applyBorder="1" applyAlignment="1" applyProtection="1">
      <alignment horizontal="center" vertical="center" wrapText="1"/>
      <protection locked="0"/>
    </xf>
    <xf numFmtId="0" fontId="20" fillId="29" borderId="15" xfId="0" applyFont="1" applyFill="1" applyBorder="1" applyAlignment="1">
      <alignment horizontal="center" vertical="center" wrapText="1"/>
    </xf>
    <xf numFmtId="0" fontId="20" fillId="29" borderId="13" xfId="0" applyFont="1" applyFill="1" applyBorder="1" applyAlignment="1">
      <alignment horizontal="center" vertical="center" wrapText="1"/>
    </xf>
    <xf numFmtId="0" fontId="20" fillId="26" borderId="15" xfId="0" applyFont="1" applyFill="1" applyBorder="1" applyAlignment="1">
      <alignment horizontal="center" vertical="center" wrapText="1"/>
    </xf>
    <xf numFmtId="0" fontId="20" fillId="26" borderId="16" xfId="0" applyFont="1" applyFill="1" applyBorder="1" applyAlignment="1">
      <alignment horizontal="center" vertic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Смертность от травм всего населения за 9 месяцев 2008 г. (version 1)" xfId="42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EZ35"/>
  <sheetViews>
    <sheetView tabSelected="1" view="pageBreakPreview" zoomScale="86" zoomScaleNormal="50" zoomScaleSheetLayoutView="86" workbookViewId="0">
      <pane xSplit="3" ySplit="7" topLeftCell="DR8" activePane="bottomRight" state="frozen"/>
      <selection pane="topRight" activeCell="D1" sqref="D1"/>
      <selection pane="bottomLeft" activeCell="A5" sqref="A5"/>
      <selection pane="bottomRight" activeCell="DS6" sqref="DS6:DW6"/>
    </sheetView>
  </sheetViews>
  <sheetFormatPr defaultColWidth="9.109375" defaultRowHeight="15.6"/>
  <cols>
    <col min="1" max="1" width="32.5546875" style="1" customWidth="1"/>
    <col min="2" max="2" width="11.88671875" style="1" customWidth="1"/>
    <col min="3" max="3" width="12.44140625" style="44" customWidth="1"/>
    <col min="4" max="4" width="11.88671875" style="44" customWidth="1"/>
    <col min="5" max="5" width="12.33203125" style="44" customWidth="1"/>
    <col min="6" max="6" width="11.5546875" style="44" customWidth="1"/>
    <col min="7" max="7" width="8.33203125" style="44" customWidth="1"/>
    <col min="8" max="11" width="9.109375" style="44"/>
    <col min="12" max="12" width="10.5546875" style="44" bestFit="1" customWidth="1"/>
    <col min="13" max="13" width="10.5546875" style="44" customWidth="1"/>
    <col min="14" max="15" width="12.33203125" style="44" customWidth="1"/>
    <col min="16" max="16" width="17.44140625" style="1" customWidth="1"/>
    <col min="17" max="17" width="12.5546875" style="25" customWidth="1"/>
    <col min="18" max="18" width="10.109375" style="1" bestFit="1" customWidth="1"/>
    <col min="19" max="19" width="10.109375" style="1" customWidth="1"/>
    <col min="20" max="20" width="12" style="1" customWidth="1"/>
    <col min="21" max="22" width="11" style="1" customWidth="1"/>
    <col min="23" max="23" width="11.44140625" style="1" customWidth="1"/>
    <col min="24" max="24" width="11.5546875" style="25" customWidth="1"/>
    <col min="25" max="26" width="13" style="1" customWidth="1"/>
    <col min="27" max="28" width="9.109375" style="1"/>
    <col min="29" max="29" width="12.109375" style="1" customWidth="1"/>
    <col min="30" max="30" width="12.6640625" style="1" customWidth="1"/>
    <col min="31" max="32" width="13.44140625" style="1" customWidth="1"/>
    <col min="33" max="34" width="11.6640625" style="1" customWidth="1"/>
    <col min="35" max="36" width="10.88671875" style="1" customWidth="1"/>
    <col min="37" max="37" width="11.88671875" style="1" customWidth="1"/>
    <col min="38" max="38" width="12" style="25" customWidth="1"/>
    <col min="39" max="40" width="13.6640625" style="1" customWidth="1"/>
    <col min="41" max="42" width="10.44140625" style="1" customWidth="1"/>
    <col min="43" max="43" width="11.109375" style="1" customWidth="1"/>
    <col min="44" max="44" width="12.33203125" style="25" customWidth="1"/>
    <col min="45" max="45" width="10.109375" style="1" bestFit="1" customWidth="1"/>
    <col min="46" max="46" width="10.109375" style="1" customWidth="1"/>
    <col min="47" max="47" width="13" style="1" customWidth="1"/>
    <col min="48" max="50" width="11.44140625" style="1" customWidth="1"/>
    <col min="51" max="51" width="15.33203125" style="25" customWidth="1"/>
    <col min="52" max="53" width="9.88671875" style="1" customWidth="1"/>
    <col min="54" max="54" width="11.6640625" style="1" customWidth="1"/>
    <col min="55" max="57" width="12.33203125" style="1" customWidth="1"/>
    <col min="58" max="58" width="11.88671875" style="25" customWidth="1"/>
    <col min="59" max="60" width="13.44140625" style="1" customWidth="1"/>
    <col min="61" max="62" width="10" style="1" customWidth="1"/>
    <col min="63" max="63" width="12.44140625" style="1" customWidth="1"/>
    <col min="64" max="64" width="14.33203125" style="25" customWidth="1"/>
    <col min="65" max="66" width="11.88671875" style="1" customWidth="1"/>
    <col min="67" max="67" width="11.109375" style="1" customWidth="1"/>
    <col min="68" max="68" width="13.6640625" style="25" customWidth="1"/>
    <col min="69" max="70" width="15.44140625" style="1" customWidth="1"/>
    <col min="71" max="71" width="12.33203125" style="1" customWidth="1"/>
    <col min="72" max="72" width="10.5546875" style="25" customWidth="1"/>
    <col min="73" max="74" width="15.44140625" style="1" customWidth="1"/>
    <col min="75" max="75" width="10.6640625" style="1" customWidth="1"/>
    <col min="76" max="76" width="9.6640625" style="25" customWidth="1"/>
    <col min="77" max="78" width="12.109375" style="1" customWidth="1"/>
    <col min="79" max="79" width="0.44140625" style="1" customWidth="1"/>
    <col min="80" max="80" width="9.33203125" style="25" bestFit="1" customWidth="1"/>
    <col min="81" max="81" width="10.109375" style="1" bestFit="1" customWidth="1"/>
    <col min="82" max="82" width="10.109375" style="1" customWidth="1"/>
    <col min="83" max="84" width="9.33203125" style="44" bestFit="1" customWidth="1"/>
    <col min="85" max="85" width="10.109375" style="44" bestFit="1" customWidth="1"/>
    <col min="86" max="86" width="10.109375" style="44" customWidth="1"/>
    <col min="87" max="87" width="14" style="1" customWidth="1"/>
    <col min="88" max="88" width="15.109375" style="25" customWidth="1"/>
    <col min="89" max="90" width="12.109375" style="1" customWidth="1"/>
    <col min="91" max="92" width="9.109375" style="1"/>
    <col min="93" max="93" width="11.6640625" style="44" customWidth="1"/>
    <col min="94" max="94" width="13.6640625" style="44" customWidth="1"/>
    <col min="95" max="95" width="13.109375" style="44" customWidth="1"/>
    <col min="96" max="97" width="10.88671875" style="44" customWidth="1"/>
    <col min="98" max="98" width="10.5546875" style="44" customWidth="1"/>
    <col min="99" max="99" width="10.44140625" style="44" customWidth="1"/>
    <col min="100" max="102" width="10.88671875" style="44" customWidth="1"/>
    <col min="103" max="103" width="9.109375" style="1"/>
    <col min="104" max="104" width="9.109375" style="25"/>
    <col min="105" max="106" width="9.109375" style="1"/>
    <col min="107" max="108" width="13.44140625" style="25" bestFit="1" customWidth="1"/>
    <col min="109" max="109" width="9.109375" style="25"/>
    <col min="110" max="110" width="10.5546875" style="44" customWidth="1"/>
    <col min="111" max="111" width="12.33203125" style="25" customWidth="1"/>
    <col min="112" max="113" width="11.33203125" style="44" customWidth="1"/>
    <col min="114" max="114" width="9" style="25" customWidth="1"/>
    <col min="115" max="115" width="9.44140625" style="25" customWidth="1"/>
    <col min="117" max="117" width="9.44140625" style="1" bestFit="1" customWidth="1"/>
    <col min="118" max="118" width="9.44140625" style="25" bestFit="1" customWidth="1"/>
    <col min="119" max="119" width="10.109375" style="1" bestFit="1" customWidth="1"/>
    <col min="120" max="120" width="10.109375" style="1" customWidth="1"/>
    <col min="121" max="122" width="9.109375" style="1"/>
    <col min="123" max="124" width="9.44140625" style="44" bestFit="1" customWidth="1"/>
    <col min="125" max="125" width="10.109375" style="44" bestFit="1" customWidth="1"/>
    <col min="126" max="127" width="10.109375" style="44" customWidth="1"/>
    <col min="128" max="129" width="9.44140625" style="44" bestFit="1" customWidth="1"/>
    <col min="130" max="131" width="14" style="44" customWidth="1"/>
    <col min="132" max="132" width="12.44140625" style="44" customWidth="1"/>
    <col min="133" max="134" width="9.44140625" style="44" hidden="1" customWidth="1"/>
    <col min="135" max="136" width="10.109375" style="44" hidden="1" customWidth="1"/>
    <col min="137" max="139" width="10.109375" style="44" customWidth="1"/>
    <col min="140" max="140" width="14.33203125" style="44" customWidth="1"/>
    <col min="141" max="142" width="11.109375" style="1" bestFit="1" customWidth="1"/>
    <col min="143" max="16384" width="9.109375" style="1"/>
  </cols>
  <sheetData>
    <row r="1" spans="1:156" s="44" customFormat="1" ht="27" customHeight="1">
      <c r="D1" s="172" t="s">
        <v>82</v>
      </c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18"/>
      <c r="AB1" s="118"/>
      <c r="AC1" s="118"/>
      <c r="AD1" s="118"/>
    </row>
    <row r="2" spans="1:156" s="44" customFormat="1"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</row>
    <row r="3" spans="1:156" s="44" customFormat="1" ht="20.25" customHeight="1">
      <c r="O3" s="119" t="s">
        <v>89</v>
      </c>
      <c r="P3" s="120"/>
    </row>
    <row r="4" spans="1:156" s="44" customFormat="1">
      <c r="DL4" s="121"/>
    </row>
    <row r="5" spans="1:156" s="44" customFormat="1" ht="20.25" customHeight="1">
      <c r="BF5" s="119"/>
      <c r="BG5" s="120"/>
      <c r="BH5" s="120"/>
      <c r="DL5" s="121"/>
    </row>
    <row r="6" spans="1:156" s="3" customFormat="1" ht="75" customHeight="1">
      <c r="A6" s="173" t="s">
        <v>0</v>
      </c>
      <c r="B6" s="173" t="s">
        <v>41</v>
      </c>
      <c r="C6" s="175" t="s">
        <v>39</v>
      </c>
      <c r="D6" s="180" t="s">
        <v>6</v>
      </c>
      <c r="E6" s="181"/>
      <c r="F6" s="181"/>
      <c r="G6" s="181"/>
      <c r="H6" s="181"/>
      <c r="I6" s="182"/>
      <c r="J6" s="177" t="s">
        <v>7</v>
      </c>
      <c r="K6" s="178"/>
      <c r="L6" s="178"/>
      <c r="M6" s="178"/>
      <c r="N6" s="178"/>
      <c r="O6" s="179"/>
      <c r="P6" s="177" t="s">
        <v>8</v>
      </c>
      <c r="Q6" s="178"/>
      <c r="R6" s="178"/>
      <c r="S6" s="178"/>
      <c r="T6" s="178"/>
      <c r="U6" s="178"/>
      <c r="V6" s="179"/>
      <c r="W6" s="177" t="s">
        <v>3</v>
      </c>
      <c r="X6" s="178"/>
      <c r="Y6" s="178"/>
      <c r="Z6" s="178"/>
      <c r="AA6" s="178"/>
      <c r="AB6" s="179"/>
      <c r="AC6" s="177" t="s">
        <v>37</v>
      </c>
      <c r="AD6" s="178"/>
      <c r="AE6" s="178"/>
      <c r="AF6" s="178"/>
      <c r="AG6" s="178"/>
      <c r="AH6" s="178"/>
      <c r="AI6" s="178"/>
      <c r="AJ6" s="179"/>
      <c r="AK6" s="177" t="s">
        <v>4</v>
      </c>
      <c r="AL6" s="178"/>
      <c r="AM6" s="178"/>
      <c r="AN6" s="178"/>
      <c r="AO6" s="178"/>
      <c r="AP6" s="179"/>
      <c r="AQ6" s="177" t="s">
        <v>1</v>
      </c>
      <c r="AR6" s="178"/>
      <c r="AS6" s="178"/>
      <c r="AT6" s="178"/>
      <c r="AU6" s="178"/>
      <c r="AV6" s="178"/>
      <c r="AW6" s="179"/>
      <c r="AX6" s="183" t="s">
        <v>85</v>
      </c>
      <c r="AY6" s="184"/>
      <c r="AZ6" s="184"/>
      <c r="BA6" s="184"/>
      <c r="BB6" s="184"/>
      <c r="BC6" s="184"/>
      <c r="BD6" s="185"/>
      <c r="BE6" s="177" t="s">
        <v>57</v>
      </c>
      <c r="BF6" s="178"/>
      <c r="BG6" s="178"/>
      <c r="BH6" s="178"/>
      <c r="BI6" s="178"/>
      <c r="BJ6" s="179"/>
      <c r="BK6" s="177" t="s">
        <v>30</v>
      </c>
      <c r="BL6" s="178"/>
      <c r="BM6" s="178"/>
      <c r="BN6" s="179"/>
      <c r="BO6" s="177" t="s">
        <v>31</v>
      </c>
      <c r="BP6" s="178"/>
      <c r="BQ6" s="178"/>
      <c r="BR6" s="179"/>
      <c r="BS6" s="177" t="s">
        <v>56</v>
      </c>
      <c r="BT6" s="178"/>
      <c r="BU6" s="178"/>
      <c r="BV6" s="179"/>
      <c r="BW6" s="177" t="s">
        <v>55</v>
      </c>
      <c r="BX6" s="178"/>
      <c r="BY6" s="178"/>
      <c r="BZ6" s="179"/>
      <c r="CA6" s="177" t="s">
        <v>54</v>
      </c>
      <c r="CB6" s="178"/>
      <c r="CC6" s="178"/>
      <c r="CD6" s="179"/>
      <c r="CE6" s="177" t="s">
        <v>53</v>
      </c>
      <c r="CF6" s="178"/>
      <c r="CG6" s="178"/>
      <c r="CH6" s="179"/>
      <c r="CI6" s="177" t="s">
        <v>2</v>
      </c>
      <c r="CJ6" s="178"/>
      <c r="CK6" s="178"/>
      <c r="CL6" s="178"/>
      <c r="CM6" s="178"/>
      <c r="CN6" s="179"/>
      <c r="CO6" s="180" t="s">
        <v>5</v>
      </c>
      <c r="CP6" s="181"/>
      <c r="CQ6" s="181"/>
      <c r="CR6" s="181"/>
      <c r="CS6" s="182"/>
      <c r="CT6" s="180" t="s">
        <v>80</v>
      </c>
      <c r="CU6" s="181"/>
      <c r="CV6" s="181"/>
      <c r="CW6" s="181"/>
      <c r="CX6" s="182"/>
      <c r="CY6" s="178" t="s">
        <v>81</v>
      </c>
      <c r="CZ6" s="178"/>
      <c r="DA6" s="178"/>
      <c r="DB6" s="178"/>
      <c r="DC6" s="178"/>
      <c r="DD6" s="178"/>
      <c r="DE6" s="179"/>
      <c r="DF6" s="188" t="s">
        <v>92</v>
      </c>
      <c r="DG6" s="188"/>
      <c r="DH6" s="188"/>
      <c r="DI6" s="188"/>
      <c r="DJ6" s="188"/>
      <c r="DK6" s="188"/>
      <c r="DL6" s="189"/>
      <c r="DM6" s="177" t="s">
        <v>9</v>
      </c>
      <c r="DN6" s="178"/>
      <c r="DO6" s="178"/>
      <c r="DP6" s="178"/>
      <c r="DQ6" s="178"/>
      <c r="DR6" s="179"/>
      <c r="DS6" s="192" t="s">
        <v>58</v>
      </c>
      <c r="DT6" s="169"/>
      <c r="DU6" s="169"/>
      <c r="DV6" s="169"/>
      <c r="DW6" s="193"/>
      <c r="DX6" s="192" t="s">
        <v>59</v>
      </c>
      <c r="DY6" s="169"/>
      <c r="DZ6" s="169"/>
      <c r="EA6" s="169"/>
      <c r="EB6" s="193"/>
      <c r="EC6" s="190" t="s">
        <v>60</v>
      </c>
      <c r="ED6" s="191"/>
      <c r="EE6" s="191"/>
      <c r="EF6" s="191"/>
      <c r="EG6" s="169" t="s">
        <v>87</v>
      </c>
      <c r="EH6" s="170"/>
      <c r="EI6" s="170"/>
      <c r="EJ6" s="171"/>
      <c r="EK6" s="186" t="s">
        <v>95</v>
      </c>
      <c r="EL6" s="187"/>
      <c r="EM6" s="187"/>
      <c r="EN6" s="187"/>
      <c r="EO6" s="187"/>
      <c r="EP6" s="187"/>
      <c r="EQ6" s="186" t="s">
        <v>86</v>
      </c>
      <c r="ER6" s="187"/>
      <c r="ES6" s="187"/>
      <c r="ET6" s="187"/>
      <c r="EU6" s="186" t="s">
        <v>88</v>
      </c>
      <c r="EV6" s="187"/>
      <c r="EW6" s="187"/>
      <c r="EX6" s="187"/>
      <c r="EY6" s="187"/>
      <c r="EZ6" s="187"/>
    </row>
    <row r="7" spans="1:156" s="3" customFormat="1" ht="75" customHeight="1">
      <c r="A7" s="174"/>
      <c r="B7" s="174"/>
      <c r="C7" s="176"/>
      <c r="D7" s="45">
        <v>2015</v>
      </c>
      <c r="E7" s="26">
        <v>2016</v>
      </c>
      <c r="F7" s="45" t="s">
        <v>10</v>
      </c>
      <c r="G7" s="96" t="s">
        <v>61</v>
      </c>
      <c r="H7" s="49" t="s">
        <v>11</v>
      </c>
      <c r="I7" s="98" t="s">
        <v>62</v>
      </c>
      <c r="J7" s="45">
        <v>2015</v>
      </c>
      <c r="K7" s="26">
        <v>2016</v>
      </c>
      <c r="L7" s="45" t="s">
        <v>10</v>
      </c>
      <c r="M7" s="96" t="s">
        <v>61</v>
      </c>
      <c r="N7" s="49" t="s">
        <v>13</v>
      </c>
      <c r="O7" s="98" t="s">
        <v>63</v>
      </c>
      <c r="P7" s="2">
        <v>2015</v>
      </c>
      <c r="Q7" s="26">
        <v>2016</v>
      </c>
      <c r="R7" s="2" t="s">
        <v>10</v>
      </c>
      <c r="S7" s="96" t="s">
        <v>61</v>
      </c>
      <c r="T7" s="49" t="s">
        <v>65</v>
      </c>
      <c r="U7" s="49" t="s">
        <v>66</v>
      </c>
      <c r="V7" s="98" t="s">
        <v>64</v>
      </c>
      <c r="W7" s="2">
        <v>2015</v>
      </c>
      <c r="X7" s="26">
        <v>2016</v>
      </c>
      <c r="Y7" s="53" t="s">
        <v>52</v>
      </c>
      <c r="Z7" s="45" t="s">
        <v>67</v>
      </c>
      <c r="AA7" s="49" t="s">
        <v>11</v>
      </c>
      <c r="AB7" s="98" t="s">
        <v>62</v>
      </c>
      <c r="AC7" s="2">
        <v>2014</v>
      </c>
      <c r="AD7" s="2">
        <v>2015</v>
      </c>
      <c r="AE7" s="26">
        <v>2016</v>
      </c>
      <c r="AF7" s="2" t="s">
        <v>33</v>
      </c>
      <c r="AG7" s="2" t="s">
        <v>32</v>
      </c>
      <c r="AH7" s="96" t="s">
        <v>61</v>
      </c>
      <c r="AI7" s="49" t="s">
        <v>11</v>
      </c>
      <c r="AJ7" s="98" t="s">
        <v>62</v>
      </c>
      <c r="AK7" s="2">
        <v>2015</v>
      </c>
      <c r="AL7" s="26">
        <v>2016</v>
      </c>
      <c r="AM7" s="2" t="s">
        <v>10</v>
      </c>
      <c r="AN7" s="96" t="s">
        <v>61</v>
      </c>
      <c r="AO7" s="49" t="s">
        <v>11</v>
      </c>
      <c r="AP7" s="98" t="s">
        <v>62</v>
      </c>
      <c r="AQ7" s="2">
        <v>2015</v>
      </c>
      <c r="AR7" s="26">
        <v>2016</v>
      </c>
      <c r="AS7" s="2" t="s">
        <v>10</v>
      </c>
      <c r="AT7" s="96" t="s">
        <v>61</v>
      </c>
      <c r="AU7" s="49" t="s">
        <v>40</v>
      </c>
      <c r="AV7" s="49" t="s">
        <v>38</v>
      </c>
      <c r="AW7" s="98" t="s">
        <v>64</v>
      </c>
      <c r="AX7" s="2">
        <v>2015</v>
      </c>
      <c r="AY7" s="26">
        <v>2016</v>
      </c>
      <c r="AZ7" s="2" t="s">
        <v>12</v>
      </c>
      <c r="BA7" s="96" t="s">
        <v>67</v>
      </c>
      <c r="BB7" s="49" t="s">
        <v>40</v>
      </c>
      <c r="BC7" s="49" t="s">
        <v>38</v>
      </c>
      <c r="BD7" s="98" t="s">
        <v>64</v>
      </c>
      <c r="BE7" s="2">
        <v>2015</v>
      </c>
      <c r="BF7" s="26">
        <v>2016</v>
      </c>
      <c r="BG7" s="2" t="s">
        <v>12</v>
      </c>
      <c r="BH7" s="96" t="s">
        <v>67</v>
      </c>
      <c r="BI7" s="49" t="s">
        <v>11</v>
      </c>
      <c r="BJ7" s="98" t="s">
        <v>64</v>
      </c>
      <c r="BK7" s="2">
        <v>2015</v>
      </c>
      <c r="BL7" s="26">
        <v>2016</v>
      </c>
      <c r="BM7" s="2" t="s">
        <v>10</v>
      </c>
      <c r="BN7" s="96" t="s">
        <v>61</v>
      </c>
      <c r="BO7" s="2">
        <v>2015</v>
      </c>
      <c r="BP7" s="26">
        <v>2016</v>
      </c>
      <c r="BQ7" s="2" t="s">
        <v>10</v>
      </c>
      <c r="BR7" s="96" t="s">
        <v>61</v>
      </c>
      <c r="BS7" s="2">
        <v>2015</v>
      </c>
      <c r="BT7" s="26">
        <v>2016</v>
      </c>
      <c r="BU7" s="2" t="s">
        <v>10</v>
      </c>
      <c r="BV7" s="96" t="s">
        <v>61</v>
      </c>
      <c r="BW7" s="2">
        <v>2015</v>
      </c>
      <c r="BX7" s="26">
        <v>2016</v>
      </c>
      <c r="BY7" s="2" t="s">
        <v>10</v>
      </c>
      <c r="BZ7" s="96" t="s">
        <v>61</v>
      </c>
      <c r="CA7" s="2">
        <v>2015</v>
      </c>
      <c r="CB7" s="26">
        <v>2016</v>
      </c>
      <c r="CC7" s="45" t="s">
        <v>10</v>
      </c>
      <c r="CD7" s="96" t="s">
        <v>61</v>
      </c>
      <c r="CE7" s="100">
        <v>2015</v>
      </c>
      <c r="CF7" s="100">
        <v>2016</v>
      </c>
      <c r="CG7" s="45" t="s">
        <v>10</v>
      </c>
      <c r="CH7" s="96" t="s">
        <v>61</v>
      </c>
      <c r="CI7" s="2">
        <v>2015</v>
      </c>
      <c r="CJ7" s="26">
        <v>2016</v>
      </c>
      <c r="CK7" s="65" t="s">
        <v>12</v>
      </c>
      <c r="CL7" s="103" t="s">
        <v>67</v>
      </c>
      <c r="CM7" s="4" t="s">
        <v>11</v>
      </c>
      <c r="CN7" s="98" t="s">
        <v>62</v>
      </c>
      <c r="CO7" s="45">
        <v>2015</v>
      </c>
      <c r="CP7" s="26">
        <v>2016</v>
      </c>
      <c r="CQ7" s="45" t="s">
        <v>10</v>
      </c>
      <c r="CR7" s="96" t="s">
        <v>61</v>
      </c>
      <c r="CS7" s="96" t="s">
        <v>83</v>
      </c>
      <c r="CT7" s="45">
        <v>2015</v>
      </c>
      <c r="CU7" s="26">
        <v>2016</v>
      </c>
      <c r="CV7" s="45" t="s">
        <v>10</v>
      </c>
      <c r="CW7" s="96" t="s">
        <v>61</v>
      </c>
      <c r="CX7" s="96" t="s">
        <v>83</v>
      </c>
      <c r="CY7" s="2">
        <v>2015</v>
      </c>
      <c r="CZ7" s="26">
        <v>2016</v>
      </c>
      <c r="DA7" s="2" t="s">
        <v>34</v>
      </c>
      <c r="DB7" s="96" t="s">
        <v>68</v>
      </c>
      <c r="DC7" s="122" t="s">
        <v>36</v>
      </c>
      <c r="DD7" s="122" t="s">
        <v>35</v>
      </c>
      <c r="DE7" s="45" t="s">
        <v>69</v>
      </c>
      <c r="DF7" s="45">
        <v>2015</v>
      </c>
      <c r="DG7" s="26">
        <v>2016</v>
      </c>
      <c r="DH7" s="45" t="s">
        <v>32</v>
      </c>
      <c r="DI7" s="96" t="s">
        <v>68</v>
      </c>
      <c r="DJ7" s="122" t="s">
        <v>36</v>
      </c>
      <c r="DK7" s="122" t="s">
        <v>35</v>
      </c>
      <c r="DL7" s="96" t="s">
        <v>69</v>
      </c>
      <c r="DM7" s="2">
        <v>2015</v>
      </c>
      <c r="DN7" s="26">
        <v>2016</v>
      </c>
      <c r="DO7" s="2" t="s">
        <v>10</v>
      </c>
      <c r="DP7" s="96" t="s">
        <v>61</v>
      </c>
      <c r="DQ7" s="32" t="s">
        <v>14</v>
      </c>
      <c r="DR7" s="96" t="s">
        <v>70</v>
      </c>
      <c r="DS7" s="45">
        <v>2015</v>
      </c>
      <c r="DT7" s="26">
        <v>2016</v>
      </c>
      <c r="DU7" s="45" t="s">
        <v>10</v>
      </c>
      <c r="DV7" s="96" t="s">
        <v>61</v>
      </c>
      <c r="DW7" s="96" t="s">
        <v>84</v>
      </c>
      <c r="DX7" s="45">
        <v>2015</v>
      </c>
      <c r="DY7" s="26">
        <v>2016</v>
      </c>
      <c r="DZ7" s="45" t="s">
        <v>10</v>
      </c>
      <c r="EA7" s="96" t="s">
        <v>61</v>
      </c>
      <c r="EB7" s="96" t="s">
        <v>84</v>
      </c>
      <c r="EC7" s="125" t="s">
        <v>27</v>
      </c>
      <c r="ED7" s="125" t="s">
        <v>28</v>
      </c>
      <c r="EE7" s="125" t="s">
        <v>10</v>
      </c>
      <c r="EF7" s="133" t="s">
        <v>61</v>
      </c>
      <c r="EG7" s="149">
        <v>2015</v>
      </c>
      <c r="EH7" s="132">
        <v>2016</v>
      </c>
      <c r="EI7" s="149" t="s">
        <v>10</v>
      </c>
      <c r="EJ7" s="151" t="s">
        <v>61</v>
      </c>
      <c r="EK7" s="136">
        <v>2015</v>
      </c>
      <c r="EL7" s="142">
        <v>2016</v>
      </c>
      <c r="EM7" s="145" t="s">
        <v>93</v>
      </c>
      <c r="EN7" s="144" t="s">
        <v>96</v>
      </c>
      <c r="EO7" s="137" t="s">
        <v>94</v>
      </c>
      <c r="EP7" s="140" t="s">
        <v>97</v>
      </c>
      <c r="EQ7" s="136">
        <v>2015</v>
      </c>
      <c r="ER7" s="142">
        <v>2016</v>
      </c>
      <c r="ES7" s="137" t="s">
        <v>10</v>
      </c>
      <c r="ET7" s="147" t="s">
        <v>61</v>
      </c>
      <c r="EU7" s="136">
        <v>2015</v>
      </c>
      <c r="EV7" s="142">
        <v>2016</v>
      </c>
      <c r="EW7" s="145" t="s">
        <v>98</v>
      </c>
      <c r="EX7" s="144" t="s">
        <v>10</v>
      </c>
      <c r="EY7" s="137" t="s">
        <v>99</v>
      </c>
      <c r="EZ7" s="140" t="s">
        <v>61</v>
      </c>
    </row>
    <row r="8" spans="1:156" ht="18.75" customHeight="1">
      <c r="A8" s="5" t="s">
        <v>15</v>
      </c>
      <c r="B8" s="37">
        <v>62585</v>
      </c>
      <c r="C8" s="37">
        <v>63078</v>
      </c>
      <c r="D8" s="18">
        <v>761705.7</v>
      </c>
      <c r="E8" s="94">
        <v>799558.2</v>
      </c>
      <c r="F8" s="18">
        <f t="shared" ref="F8:F19" si="0">E8/D8*100</f>
        <v>104.96943898411158</v>
      </c>
      <c r="G8" s="97">
        <f>RANK(F8,F$8:F$18,0)</f>
        <v>5</v>
      </c>
      <c r="H8" s="18">
        <f>E8/$C8</f>
        <v>12.675706268429563</v>
      </c>
      <c r="I8" s="97">
        <f>RANK(H8,H$8:H$18,0)</f>
        <v>1</v>
      </c>
      <c r="J8" s="66">
        <v>3638</v>
      </c>
      <c r="K8" s="36">
        <v>3748</v>
      </c>
      <c r="L8" s="18">
        <f t="shared" ref="L8:L19" si="1">K8/J8*100</f>
        <v>103.02363936228699</v>
      </c>
      <c r="M8" s="97">
        <f>RANK(L8,L$8:L$18,0)</f>
        <v>3</v>
      </c>
      <c r="N8" s="18">
        <f t="shared" ref="N8:N19" si="2">K8/C8*10000</f>
        <v>594.18497732965534</v>
      </c>
      <c r="O8" s="97">
        <f>RANK(N8,N$8:N$18,0)</f>
        <v>1</v>
      </c>
      <c r="P8" s="6">
        <v>9641312.1999999993</v>
      </c>
      <c r="Q8" s="165">
        <v>7178828.7000000002</v>
      </c>
      <c r="R8" s="7">
        <f t="shared" ref="R8:R16" si="3">Q8/P8*100</f>
        <v>74.459041996378886</v>
      </c>
      <c r="S8" s="97">
        <f>RANK(R8,R$8:R$18,0)</f>
        <v>8</v>
      </c>
      <c r="T8" s="7">
        <f>P8/$B8</f>
        <v>154.05148518015497</v>
      </c>
      <c r="U8" s="7">
        <f t="shared" ref="U8:U18" si="4">Q8/$C8</f>
        <v>113.80875582612005</v>
      </c>
      <c r="V8" s="97">
        <f>RANK(U8,U$8:U$18,0)</f>
        <v>1</v>
      </c>
      <c r="W8" s="6">
        <v>1655940</v>
      </c>
      <c r="X8" s="27">
        <v>1934528</v>
      </c>
      <c r="Y8" s="7">
        <v>111.9</v>
      </c>
      <c r="Z8" s="50">
        <f>RANK(Y8,Y$8:Y$18,0)</f>
        <v>4</v>
      </c>
      <c r="AA8" s="18">
        <f t="shared" ref="AA8:AA19" si="5">X8/$C8</f>
        <v>30.668822727416849</v>
      </c>
      <c r="AB8" s="97">
        <f>RANK(AA8,AA$8:AA$18,0)</f>
        <v>5</v>
      </c>
      <c r="AC8" s="7">
        <v>976486</v>
      </c>
      <c r="AD8" s="131">
        <v>1047534</v>
      </c>
      <c r="AE8" s="33">
        <v>1184743</v>
      </c>
      <c r="AF8" s="7">
        <f>AD8/AC8*100</f>
        <v>107.27588516374018</v>
      </c>
      <c r="AG8" s="7">
        <f t="shared" ref="AG8:AG19" si="6">AE8/AD8*100</f>
        <v>113.09828606995096</v>
      </c>
      <c r="AH8" s="97">
        <f>RANK(AG8,AG$8:AG$18,0)</f>
        <v>2</v>
      </c>
      <c r="AI8" s="7">
        <f t="shared" ref="AI8:AI19" si="7">AE8/$C8</f>
        <v>18.782190304067978</v>
      </c>
      <c r="AJ8" s="97">
        <f>RANK(AI8,AI$8:AI$18,0)</f>
        <v>2</v>
      </c>
      <c r="AK8" s="7">
        <v>608406</v>
      </c>
      <c r="AL8" s="27">
        <v>749785</v>
      </c>
      <c r="AM8" s="7">
        <f t="shared" ref="AM8:AM19" si="8">AL8/AK8*100</f>
        <v>123.23760778164581</v>
      </c>
      <c r="AN8" s="97">
        <f>RANK(AM8,AM$8:AM$18,0)</f>
        <v>4</v>
      </c>
      <c r="AO8" s="7">
        <f t="shared" ref="AO8:AO19" si="9">AL8/$C8</f>
        <v>11.886632423348869</v>
      </c>
      <c r="AP8" s="97">
        <f>RANK(AO8,AO$8:AO$18,0)</f>
        <v>4</v>
      </c>
      <c r="AQ8" s="6">
        <v>8429099</v>
      </c>
      <c r="AR8" s="27">
        <v>8675495</v>
      </c>
      <c r="AS8" s="7">
        <f t="shared" ref="AS8:AS19" si="10">AR8/AQ8*100</f>
        <v>102.92315940292076</v>
      </c>
      <c r="AT8" s="97">
        <f>RANK(AS8,AS$8:AS$18,0)</f>
        <v>3</v>
      </c>
      <c r="AU8" s="7">
        <f t="shared" ref="AU8:AU19" si="11">AQ8/$B8</f>
        <v>134.68241591435648</v>
      </c>
      <c r="AV8" s="7">
        <f t="shared" ref="AV8:AV19" si="12">AR8/$C8</f>
        <v>137.53598719046261</v>
      </c>
      <c r="AW8" s="97">
        <f>RANK(AV8,AV$8:AV$18,0)</f>
        <v>1</v>
      </c>
      <c r="AX8" s="7">
        <v>577214.99</v>
      </c>
      <c r="AY8" s="33">
        <v>489993.63</v>
      </c>
      <c r="AZ8" s="7">
        <v>84.9</v>
      </c>
      <c r="BA8" s="97">
        <f>RANK(AZ8,AZ$8:AZ$18,0)</f>
        <v>9</v>
      </c>
      <c r="BB8" s="7">
        <f t="shared" ref="BB8:BB18" si="13">AX8/$B8</f>
        <v>9.2228967004873379</v>
      </c>
      <c r="BC8" s="7">
        <f t="shared" ref="BC8:BC18" si="14">AY8/$C8</f>
        <v>7.7680590697231997</v>
      </c>
      <c r="BD8" s="97">
        <f>RANK(BC8,BC$8:BC$18,0)</f>
        <v>7</v>
      </c>
      <c r="BE8" s="19">
        <v>200554.9</v>
      </c>
      <c r="BF8" s="29">
        <v>225008</v>
      </c>
      <c r="BG8" s="7">
        <v>93.5</v>
      </c>
      <c r="BH8" s="97">
        <f>RANK(BG8,BG$8:BG$18,0)</f>
        <v>9</v>
      </c>
      <c r="BI8" s="18">
        <f t="shared" ref="BI8:BI19" si="15">BF8/$C8</f>
        <v>3.5671390976251627</v>
      </c>
      <c r="BJ8" s="97">
        <f>RANK(BI8,BI$8:BI$18,0)</f>
        <v>11</v>
      </c>
      <c r="BK8" s="7">
        <v>140.6</v>
      </c>
      <c r="BL8" s="33">
        <v>124.8</v>
      </c>
      <c r="BM8" s="7">
        <f t="shared" ref="BM8:BM19" si="16">BL8/BK8*100</f>
        <v>88.762446657183503</v>
      </c>
      <c r="BN8" s="97">
        <f>RANK(BM8,BM$8:BM$18,0)</f>
        <v>11</v>
      </c>
      <c r="BO8" s="7">
        <v>23.5</v>
      </c>
      <c r="BP8" s="33">
        <v>22.7</v>
      </c>
      <c r="BQ8" s="7">
        <f t="shared" ref="BQ8:BQ19" si="17">BP8/BO8*100</f>
        <v>96.595744680851055</v>
      </c>
      <c r="BR8" s="97">
        <f>RANK(BQ8,BQ$8:BQ$18,0)</f>
        <v>10</v>
      </c>
      <c r="BS8" s="6">
        <v>106</v>
      </c>
      <c r="BT8" s="27">
        <v>92</v>
      </c>
      <c r="BU8" s="7">
        <f t="shared" ref="BU8:BU17" si="18">BT8/BS8*100</f>
        <v>86.79245283018868</v>
      </c>
      <c r="BV8" s="97">
        <f>RANK(BU8,BU$8:BU$18,0)</f>
        <v>10</v>
      </c>
      <c r="BW8" s="6">
        <v>26</v>
      </c>
      <c r="BX8" s="27">
        <v>24</v>
      </c>
      <c r="BY8" s="7">
        <f t="shared" ref="BY8:BY17" si="19">BX8/BW8*100</f>
        <v>92.307692307692307</v>
      </c>
      <c r="BZ8" s="97">
        <f>RANK(BY8,BY$8:BY$18,0)</f>
        <v>10</v>
      </c>
      <c r="CA8" s="6">
        <v>13</v>
      </c>
      <c r="CB8" s="27">
        <v>12</v>
      </c>
      <c r="CC8" s="18">
        <f t="shared" ref="CC8:CC17" si="20">CB8/CA8*100</f>
        <v>92.307692307692307</v>
      </c>
      <c r="CD8" s="97">
        <f>RANK(CC8,CC$8:CC$18,0)</f>
        <v>10</v>
      </c>
      <c r="CE8" s="102">
        <v>0</v>
      </c>
      <c r="CF8" s="101">
        <v>0</v>
      </c>
      <c r="CG8" s="18" t="s">
        <v>71</v>
      </c>
      <c r="CH8" s="97" t="s">
        <v>71</v>
      </c>
      <c r="CI8" s="6">
        <v>11824322.800000001</v>
      </c>
      <c r="CJ8" s="27">
        <v>12729199.300000001</v>
      </c>
      <c r="CK8" s="7">
        <v>101.9</v>
      </c>
      <c r="CL8" s="97">
        <f>RANK(CK8,CK$8:CK$18,0)</f>
        <v>3</v>
      </c>
      <c r="CM8" s="7">
        <f t="shared" ref="CM8:CM19" si="21">CJ8/$C8</f>
        <v>201.8009337645455</v>
      </c>
      <c r="CN8" s="97">
        <f>RANK(CM8,CM$8:CM$18,0)</f>
        <v>1</v>
      </c>
      <c r="CO8" s="66">
        <v>2.4</v>
      </c>
      <c r="CP8" s="36">
        <v>2.6</v>
      </c>
      <c r="CQ8" s="18">
        <f t="shared" ref="CQ8:CQ19" si="22">CP8/CO8*100</f>
        <v>108.33333333333334</v>
      </c>
      <c r="CR8" s="97">
        <f>RANK(CQ8,CQ$8:CQ$18,1)</f>
        <v>10</v>
      </c>
      <c r="CS8" s="97">
        <f>RANK(CP8,$CP$8:$CP$18,1)</f>
        <v>4</v>
      </c>
      <c r="CT8" s="66">
        <v>31649.9</v>
      </c>
      <c r="CU8" s="27">
        <v>33064.1</v>
      </c>
      <c r="CV8" s="18">
        <v>104.8</v>
      </c>
      <c r="CW8" s="97">
        <f>RANK(CV8,CV$8:CV$18,0)</f>
        <v>5</v>
      </c>
      <c r="CX8" s="97">
        <f>RANK(CU8,$CU$8:$CU$18,0)</f>
        <v>1</v>
      </c>
      <c r="CY8" s="7">
        <v>1122</v>
      </c>
      <c r="CZ8" s="33">
        <v>1078</v>
      </c>
      <c r="DA8" s="7">
        <f t="shared" ref="DA8:DA19" si="23">CZ8/CY8*100</f>
        <v>96.078431372549019</v>
      </c>
      <c r="DB8" s="97">
        <f>RANK(DA8,DA$8:DA$18,0)</f>
        <v>8</v>
      </c>
      <c r="DC8" s="168">
        <f>CY8/B8*1000</f>
        <v>17.927618438923062</v>
      </c>
      <c r="DD8" s="168">
        <f>CZ8/C8*1000</f>
        <v>17.089952122768633</v>
      </c>
      <c r="DE8" s="50">
        <f>RANK(DD8,DD$8:DD$18,0)</f>
        <v>7</v>
      </c>
      <c r="DF8" s="124">
        <v>79</v>
      </c>
      <c r="DG8" s="27">
        <v>51</v>
      </c>
      <c r="DH8" s="7">
        <f t="shared" ref="DH8:DH19" si="24">DG8/DF8*100</f>
        <v>64.556962025316452</v>
      </c>
      <c r="DI8" s="97">
        <f>RANK(DH8,DH$8:DH$18,1)</f>
        <v>7</v>
      </c>
      <c r="DJ8" s="123">
        <f t="shared" ref="DJ8:DJ18" si="25">DF8/B8*1000</f>
        <v>1.262283294719182</v>
      </c>
      <c r="DK8" s="123">
        <f t="shared" ref="DK8:DK18" si="26">DG8/C8*1000</f>
        <v>0.80852278131836774</v>
      </c>
      <c r="DL8" s="97">
        <f>RANK(DK8,DK$8:DK$18,1)</f>
        <v>1</v>
      </c>
      <c r="DM8" s="21">
        <v>39471</v>
      </c>
      <c r="DN8" s="34">
        <v>35026</v>
      </c>
      <c r="DO8" s="7">
        <f>DN8/DM8*100</f>
        <v>88.738567555927133</v>
      </c>
      <c r="DP8" s="97">
        <f>RANK(DO8,DO$8:DO$18,0)</f>
        <v>9</v>
      </c>
      <c r="DQ8" s="33">
        <f t="shared" ref="DQ8:DQ19" si="27">DN8/$C8*1000</f>
        <v>555.28076349915978</v>
      </c>
      <c r="DR8" s="97">
        <f>RANK(DQ8,DQ$8:DQ$18,0)</f>
        <v>5</v>
      </c>
      <c r="DS8" s="158" t="s">
        <v>72</v>
      </c>
      <c r="DT8" s="159">
        <v>7.85</v>
      </c>
      <c r="DU8" s="87">
        <f>DT8/DS8*100</f>
        <v>160.20408163265304</v>
      </c>
      <c r="DV8" s="104">
        <f>RANK(DU8,DU$8:DU$18,0)</f>
        <v>4</v>
      </c>
      <c r="DW8" s="104">
        <f>RANK(DT8,$DT$8:$DT$18,0)</f>
        <v>11</v>
      </c>
      <c r="DX8" s="108">
        <v>63.9</v>
      </c>
      <c r="DY8" s="109">
        <v>66.3</v>
      </c>
      <c r="DZ8" s="87">
        <f>DY8/DX8*100</f>
        <v>103.75586854460093</v>
      </c>
      <c r="EA8" s="105">
        <f>RANK(DZ8,DZ$8:DZ$18,0)</f>
        <v>7</v>
      </c>
      <c r="EB8" s="105">
        <f>RANK(DY8,$DY$8:$DY$18,0)</f>
        <v>10</v>
      </c>
      <c r="EC8" s="126">
        <v>122.3</v>
      </c>
      <c r="ED8" s="126">
        <v>137.5</v>
      </c>
      <c r="EE8" s="127">
        <f>ED8/EC8*100</f>
        <v>112.42845461978742</v>
      </c>
      <c r="EF8" s="134">
        <f>RANK(EE8,EE$8:EE$18,0)</f>
        <v>9</v>
      </c>
      <c r="EG8" s="155">
        <v>145.1</v>
      </c>
      <c r="EH8" s="156">
        <v>142.5</v>
      </c>
      <c r="EI8" s="155">
        <f>EH8/EG8*100</f>
        <v>98.208132322536187</v>
      </c>
      <c r="EJ8" s="152">
        <f>RANK(EI8,EI$8:EI$18,0)</f>
        <v>2</v>
      </c>
      <c r="EK8" s="162">
        <v>1169084.8</v>
      </c>
      <c r="EL8" s="163">
        <v>1202352.6000000001</v>
      </c>
      <c r="EM8" s="153">
        <v>19.100000000000001</v>
      </c>
      <c r="EN8" s="154">
        <v>108.6</v>
      </c>
      <c r="EO8" s="138">
        <f>RANK(EM8,EM$8:EM$18,0)</f>
        <v>7</v>
      </c>
      <c r="EP8" s="141">
        <f>RANK(EN8,EN$8:EN$18,0)</f>
        <v>6</v>
      </c>
      <c r="EQ8" s="138">
        <v>75.3</v>
      </c>
      <c r="ER8" s="143">
        <v>75.3</v>
      </c>
      <c r="ES8" s="162">
        <f>ER8/EQ8*100</f>
        <v>100</v>
      </c>
      <c r="ET8" s="148">
        <f>RANK(ES8,ES8:ES18,0)</f>
        <v>1</v>
      </c>
      <c r="EU8" s="138">
        <v>176</v>
      </c>
      <c r="EV8" s="143">
        <v>88</v>
      </c>
      <c r="EW8" s="146">
        <v>5.3</v>
      </c>
      <c r="EX8" s="154">
        <f>EV8/EU8*100</f>
        <v>50</v>
      </c>
      <c r="EY8" s="138">
        <f>RANK(EW8,EW$8:EW$18,1)</f>
        <v>8</v>
      </c>
      <c r="EZ8" s="141">
        <f>RANK(EX8,EX$8:EX$18,1)</f>
        <v>3</v>
      </c>
    </row>
    <row r="9" spans="1:156" ht="21" customHeight="1">
      <c r="A9" s="5" t="s">
        <v>16</v>
      </c>
      <c r="B9" s="37">
        <v>18789</v>
      </c>
      <c r="C9" s="37">
        <v>18919</v>
      </c>
      <c r="D9" s="18">
        <v>114964.1</v>
      </c>
      <c r="E9" s="33">
        <v>119925</v>
      </c>
      <c r="F9" s="18">
        <f t="shared" si="0"/>
        <v>104.31517317145091</v>
      </c>
      <c r="G9" s="97">
        <f t="shared" ref="G9:I18" si="28">RANK(F9,F$8:F$18,0)</f>
        <v>6</v>
      </c>
      <c r="H9" s="18">
        <f t="shared" ref="H9:H19" si="29">E9/$C9</f>
        <v>6.338865690575612</v>
      </c>
      <c r="I9" s="97">
        <f t="shared" si="28"/>
        <v>8</v>
      </c>
      <c r="J9" s="66">
        <v>904</v>
      </c>
      <c r="K9" s="36">
        <v>907</v>
      </c>
      <c r="L9" s="18">
        <f t="shared" si="1"/>
        <v>100.33185840707965</v>
      </c>
      <c r="M9" s="97">
        <f t="shared" ref="M9:O9" si="30">RANK(L9,L$8:L$18,0)</f>
        <v>6</v>
      </c>
      <c r="N9" s="18">
        <f t="shared" si="2"/>
        <v>479.41223109043818</v>
      </c>
      <c r="O9" s="97">
        <f t="shared" si="30"/>
        <v>5</v>
      </c>
      <c r="P9" s="6">
        <v>38870.300000000003</v>
      </c>
      <c r="Q9" s="165">
        <v>37891.300000000003</v>
      </c>
      <c r="R9" s="7">
        <f t="shared" si="3"/>
        <v>97.481367522247069</v>
      </c>
      <c r="S9" s="97">
        <f t="shared" ref="S9" si="31">RANK(R9,R$8:R$18,0)</f>
        <v>6</v>
      </c>
      <c r="T9" s="7">
        <f t="shared" ref="T9:T18" si="32">P9/$B9</f>
        <v>2.0687796050880838</v>
      </c>
      <c r="U9" s="7">
        <f t="shared" si="4"/>
        <v>2.0028172736402561</v>
      </c>
      <c r="V9" s="97">
        <f t="shared" ref="V9" si="33">RANK(U9,U$8:U$18,0)</f>
        <v>11</v>
      </c>
      <c r="W9" s="7">
        <v>871963</v>
      </c>
      <c r="X9" s="27">
        <v>273136</v>
      </c>
      <c r="Y9" s="7">
        <v>31.8</v>
      </c>
      <c r="Z9" s="50">
        <f t="shared" ref="Z9:Z18" si="34">RANK(Y9,Y$8:Y$18,0)</f>
        <v>11</v>
      </c>
      <c r="AA9" s="18">
        <f t="shared" si="5"/>
        <v>14.437126698028438</v>
      </c>
      <c r="AB9" s="97">
        <f t="shared" ref="AB9:AB18" si="35">RANK(AA9,AA$8:AA$18,0)</f>
        <v>8</v>
      </c>
      <c r="AC9" s="7">
        <v>303909</v>
      </c>
      <c r="AD9" s="131">
        <v>361219</v>
      </c>
      <c r="AE9" s="33">
        <v>180595</v>
      </c>
      <c r="AF9" s="7">
        <f t="shared" ref="AF9:AF19" si="36">AD9/AC9*100</f>
        <v>118.85761856345157</v>
      </c>
      <c r="AG9" s="7">
        <f t="shared" si="6"/>
        <v>49.995985814699665</v>
      </c>
      <c r="AH9" s="97">
        <f t="shared" ref="AH9:AH18" si="37">RANK(AG9,AG$8:AG$18,0)</f>
        <v>9</v>
      </c>
      <c r="AI9" s="7">
        <f t="shared" si="7"/>
        <v>9.5456948041651248</v>
      </c>
      <c r="AJ9" s="97">
        <f t="shared" ref="AJ9:AJ18" si="38">RANK(AI9,AI$8:AI$18,0)</f>
        <v>6</v>
      </c>
      <c r="AK9" s="6">
        <v>510744</v>
      </c>
      <c r="AL9" s="27">
        <v>92541</v>
      </c>
      <c r="AM9" s="38">
        <f t="shared" si="8"/>
        <v>18.118861895587614</v>
      </c>
      <c r="AN9" s="97">
        <f t="shared" ref="AN9:AN18" si="39">RANK(AM9,AM$8:AM$18,0)</f>
        <v>11</v>
      </c>
      <c r="AO9" s="7">
        <f t="shared" si="9"/>
        <v>4.8914318938633121</v>
      </c>
      <c r="AP9" s="97">
        <f t="shared" ref="AP9:AP18" si="40">RANK(AO9,AO$8:AO$18,0)</f>
        <v>8</v>
      </c>
      <c r="AQ9" s="6">
        <v>300824</v>
      </c>
      <c r="AR9" s="27">
        <v>1042953</v>
      </c>
      <c r="AS9" s="7">
        <f t="shared" si="10"/>
        <v>346.69873414355237</v>
      </c>
      <c r="AT9" s="97">
        <f t="shared" ref="AT9:AT18" si="41">RANK(AS9,AS$8:AS$18,0)</f>
        <v>1</v>
      </c>
      <c r="AU9" s="7">
        <f t="shared" si="11"/>
        <v>16.010644526052477</v>
      </c>
      <c r="AV9" s="7">
        <f t="shared" si="12"/>
        <v>55.127279454516625</v>
      </c>
      <c r="AW9" s="97">
        <f t="shared" ref="AW9:AW18" si="42">RANK(AV9,AV$8:AV$18,0)</f>
        <v>5</v>
      </c>
      <c r="AX9" s="7">
        <v>88886.2</v>
      </c>
      <c r="AY9" s="33">
        <v>188300</v>
      </c>
      <c r="AZ9" s="7">
        <v>211.8</v>
      </c>
      <c r="BA9" s="97">
        <f t="shared" ref="BA9:BA19" si="43">RANK(AZ9,AZ$8:AZ$18,0)</f>
        <v>1</v>
      </c>
      <c r="BB9" s="7">
        <f t="shared" si="13"/>
        <v>4.730757358028634</v>
      </c>
      <c r="BC9" s="7">
        <f t="shared" si="14"/>
        <v>9.9529573444685244</v>
      </c>
      <c r="BD9" s="97">
        <f t="shared" ref="BD9:BD18" si="44">RANK(BC9,BC$8:BC$18,0)</f>
        <v>5</v>
      </c>
      <c r="BE9" s="19">
        <v>1086344.8</v>
      </c>
      <c r="BF9" s="29">
        <v>1145793.1000000001</v>
      </c>
      <c r="BG9" s="7">
        <v>105.1</v>
      </c>
      <c r="BH9" s="97">
        <f t="shared" ref="BH9:BH18" si="45">RANK(BG9,BG$8:BG$18,0)</f>
        <v>4</v>
      </c>
      <c r="BI9" s="18">
        <f t="shared" si="15"/>
        <v>60.563090015328513</v>
      </c>
      <c r="BJ9" s="97">
        <f t="shared" ref="BJ9:BJ18" si="46">RANK(BI9,BI$8:BI$18,0)</f>
        <v>6</v>
      </c>
      <c r="BK9" s="7">
        <v>4436.3</v>
      </c>
      <c r="BL9" s="33">
        <v>4048.8</v>
      </c>
      <c r="BM9" s="7">
        <f t="shared" si="16"/>
        <v>91.265243558821538</v>
      </c>
      <c r="BN9" s="97">
        <f t="shared" ref="BN9:BN18" si="47">RANK(BM9,BM$8:BM$18,0)</f>
        <v>9</v>
      </c>
      <c r="BO9" s="7">
        <v>8717.2999999999993</v>
      </c>
      <c r="BP9" s="33">
        <v>9090.7999999999993</v>
      </c>
      <c r="BQ9" s="7">
        <f t="shared" si="17"/>
        <v>104.2845835293038</v>
      </c>
      <c r="BR9" s="97">
        <f t="shared" ref="BR9:BR18" si="48">RANK(BQ9,BQ$8:BQ$18,0)</f>
        <v>4</v>
      </c>
      <c r="BS9" s="6">
        <v>39924</v>
      </c>
      <c r="BT9" s="27">
        <v>40881</v>
      </c>
      <c r="BU9" s="7">
        <f t="shared" si="18"/>
        <v>102.3970544033664</v>
      </c>
      <c r="BV9" s="97">
        <f t="shared" ref="BV9:BV18" si="49">RANK(BU9,BU$8:BU$18,0)</f>
        <v>6</v>
      </c>
      <c r="BW9" s="6">
        <v>267391</v>
      </c>
      <c r="BX9" s="27">
        <v>269195</v>
      </c>
      <c r="BY9" s="7">
        <f t="shared" si="19"/>
        <v>100.67466743458083</v>
      </c>
      <c r="BZ9" s="97">
        <f t="shared" ref="BZ9:BZ18" si="50">RANK(BY9,BY$8:BY$18,0)</f>
        <v>8</v>
      </c>
      <c r="CA9" s="6">
        <v>8595</v>
      </c>
      <c r="CB9" s="27">
        <v>9456</v>
      </c>
      <c r="CC9" s="18">
        <f t="shared" si="20"/>
        <v>110.0174520069808</v>
      </c>
      <c r="CD9" s="97">
        <f t="shared" ref="CD9:CD18" si="51">RANK(CC9,CC$8:CC$18,0)</f>
        <v>5</v>
      </c>
      <c r="CE9" s="102">
        <v>24</v>
      </c>
      <c r="CF9" s="101">
        <v>28</v>
      </c>
      <c r="CG9" s="18">
        <f t="shared" ref="CG9:CG11" si="52">CF9/CE9*100</f>
        <v>116.66666666666667</v>
      </c>
      <c r="CH9" s="97">
        <f t="shared" ref="CH9:CH18" si="53">RANK(CG9,CG$8:CG$18,0)</f>
        <v>1</v>
      </c>
      <c r="CI9" s="6">
        <v>740356.6</v>
      </c>
      <c r="CJ9" s="27">
        <v>885094.2</v>
      </c>
      <c r="CK9" s="7">
        <v>113.2</v>
      </c>
      <c r="CL9" s="97">
        <f t="shared" ref="CL9:CL18" si="54">RANK(CK9,CK$8:CK$18,0)</f>
        <v>1</v>
      </c>
      <c r="CM9" s="7">
        <f t="shared" si="21"/>
        <v>46.783350071356836</v>
      </c>
      <c r="CN9" s="97">
        <f t="shared" ref="CN9:CN18" si="55">RANK(CM9,CM$8:CM$18,0)</f>
        <v>9</v>
      </c>
      <c r="CO9" s="66">
        <v>3.6</v>
      </c>
      <c r="CP9" s="36">
        <v>3.4</v>
      </c>
      <c r="CQ9" s="18">
        <f t="shared" si="22"/>
        <v>94.444444444444443</v>
      </c>
      <c r="CR9" s="97">
        <f t="shared" ref="CR9:CR18" si="56">RANK(CQ9,CQ$8:CQ$18,1)</f>
        <v>3</v>
      </c>
      <c r="CS9" s="97">
        <f t="shared" ref="CS9:CS18" si="57">RANK(CP9,$CP$8:$CP$18,1)</f>
        <v>8</v>
      </c>
      <c r="CT9" s="66">
        <v>26045.8</v>
      </c>
      <c r="CU9" s="27">
        <v>26903.5</v>
      </c>
      <c r="CV9" s="18">
        <v>103.2</v>
      </c>
      <c r="CW9" s="97">
        <f t="shared" ref="CW9:CW18" si="58">RANK(CV9,CV$8:CV$18,0)</f>
        <v>9</v>
      </c>
      <c r="CX9" s="97">
        <f t="shared" ref="CX9:CX18" si="59">RANK(CU9,$CU$8:$CU$18,0)</f>
        <v>3</v>
      </c>
      <c r="CY9" s="7">
        <v>472</v>
      </c>
      <c r="CZ9" s="33">
        <v>476</v>
      </c>
      <c r="DA9" s="7">
        <f t="shared" si="23"/>
        <v>100.84745762711864</v>
      </c>
      <c r="DB9" s="97">
        <f t="shared" ref="DB9:DB18" si="60">RANK(DA9,DA$8:DA$18,0)</f>
        <v>3</v>
      </c>
      <c r="DC9" s="168">
        <f t="shared" ref="DC9:DC19" si="61">CY9/B9*1000</f>
        <v>25.121081483846933</v>
      </c>
      <c r="DD9" s="168">
        <f t="shared" ref="DD9:DD19" si="62">CZ9/C9*1000</f>
        <v>25.159892171890693</v>
      </c>
      <c r="DE9" s="50">
        <f t="shared" ref="DE9:DE18" si="63">RANK(DD9,DD$8:DD$18,0)</f>
        <v>2</v>
      </c>
      <c r="DF9" s="124">
        <v>44</v>
      </c>
      <c r="DG9" s="27">
        <v>28</v>
      </c>
      <c r="DH9" s="7">
        <f t="shared" si="24"/>
        <v>63.636363636363633</v>
      </c>
      <c r="DI9" s="97">
        <f t="shared" ref="DI9:DI18" si="64">RANK(DH9,DH$8:DH$18,1)</f>
        <v>4</v>
      </c>
      <c r="DJ9" s="123">
        <f t="shared" si="25"/>
        <v>2.3417957315450533</v>
      </c>
      <c r="DK9" s="123">
        <f t="shared" si="26"/>
        <v>1.4799936571700407</v>
      </c>
      <c r="DL9" s="97">
        <f t="shared" ref="DL9:DL18" si="65">RANK(DK9,DK$8:DK$18,1)</f>
        <v>4</v>
      </c>
      <c r="DM9" s="21">
        <v>11350</v>
      </c>
      <c r="DN9" s="34">
        <v>11867</v>
      </c>
      <c r="DO9" s="7">
        <f t="shared" ref="DO9:DO18" si="66">DN9/DM9*100</f>
        <v>104.55506607929514</v>
      </c>
      <c r="DP9" s="97">
        <f t="shared" ref="DP9:DP18" si="67">RANK(DO9,DO$8:DO$18,0)</f>
        <v>6</v>
      </c>
      <c r="DQ9" s="33">
        <f t="shared" si="27"/>
        <v>627.2530260584598</v>
      </c>
      <c r="DR9" s="97">
        <f t="shared" ref="DR9:DR18" si="68">RANK(DQ9,DQ$8:DQ$18,0)</f>
        <v>3</v>
      </c>
      <c r="DS9" s="158" t="s">
        <v>73</v>
      </c>
      <c r="DT9" s="159">
        <v>88</v>
      </c>
      <c r="DU9" s="87">
        <f>DT10/DS10*100</f>
        <v>163.52201257861634</v>
      </c>
      <c r="DV9" s="104">
        <f t="shared" ref="DV9:DV18" si="69">RANK(DU9,DU$8:DU$18,0)</f>
        <v>3</v>
      </c>
      <c r="DW9" s="104">
        <f t="shared" ref="DW9:DW18" si="70">RANK(DT9,$DT$8:$DT$18,0)</f>
        <v>2</v>
      </c>
      <c r="DX9" s="108">
        <v>77.900000000000006</v>
      </c>
      <c r="DY9" s="109">
        <v>78</v>
      </c>
      <c r="DZ9" s="87">
        <f t="shared" ref="DZ9:DZ18" si="71">DY9/DX9*100</f>
        <v>100.12836970474967</v>
      </c>
      <c r="EA9" s="105">
        <f t="shared" ref="EA9:EA18" si="72">RANK(DZ9,DZ$8:DZ$18,0)</f>
        <v>10</v>
      </c>
      <c r="EB9" s="105">
        <f t="shared" ref="EB9:EB19" si="73">RANK(DY9,$DY$8:$DY$18,0)</f>
        <v>7</v>
      </c>
      <c r="EC9" s="126">
        <v>111.6</v>
      </c>
      <c r="ED9" s="126">
        <v>121.6</v>
      </c>
      <c r="EE9" s="127">
        <f t="shared" ref="EE9:EE19" si="74">ED9/EC9*100</f>
        <v>108.96057347670252</v>
      </c>
      <c r="EF9" s="134">
        <f t="shared" ref="EF9:EF18" si="75">RANK(EE9,EE$8:EE$18,0)</f>
        <v>10</v>
      </c>
      <c r="EG9" s="155">
        <v>131.69999999999999</v>
      </c>
      <c r="EH9" s="156">
        <v>127.3</v>
      </c>
      <c r="EI9" s="155">
        <f t="shared" ref="EI9:EI18" si="76">EH9/EG9*100</f>
        <v>96.65907365223994</v>
      </c>
      <c r="EJ9" s="152">
        <f t="shared" ref="EJ9:EJ18" si="77">RANK(EI9,EI$8:EI$18,0)</f>
        <v>8</v>
      </c>
      <c r="EK9" s="162">
        <v>324059.40000000002</v>
      </c>
      <c r="EL9" s="163">
        <v>1024668.5</v>
      </c>
      <c r="EM9" s="153">
        <f t="shared" ref="EM9:EM18" si="78">EL9/C9</f>
        <v>54.160817167926425</v>
      </c>
      <c r="EN9" s="154">
        <v>333.9</v>
      </c>
      <c r="EO9" s="138">
        <f t="shared" ref="EO9:EO18" si="79">RANK(EM9,EM$8:EM$18,0)</f>
        <v>2</v>
      </c>
      <c r="EP9" s="141">
        <f t="shared" ref="EP9:EP18" si="80">RANK(EN9,EN$8:EN$18,0)</f>
        <v>2</v>
      </c>
      <c r="EQ9" s="138">
        <v>37.9</v>
      </c>
      <c r="ER9" s="143">
        <v>37.9</v>
      </c>
      <c r="ES9" s="162">
        <f t="shared" ref="ES9:ES19" si="81">ER9/EQ9*100</f>
        <v>100</v>
      </c>
      <c r="ET9" s="148">
        <f t="shared" ref="ET9:ET18" si="82">RANK(ES9,ES9:ES19,0)</f>
        <v>1</v>
      </c>
      <c r="EU9" s="138">
        <v>17</v>
      </c>
      <c r="EV9" s="143">
        <v>15</v>
      </c>
      <c r="EW9" s="146">
        <v>2</v>
      </c>
      <c r="EX9" s="154">
        <f t="shared" ref="EX9:EX19" si="83">EV9/EU9*100</f>
        <v>88.235294117647058</v>
      </c>
      <c r="EY9" s="138">
        <f t="shared" ref="EY9:EY19" si="84">RANK(EW9,EW$8:EW$18,1)</f>
        <v>2</v>
      </c>
      <c r="EZ9" s="141">
        <f>RANK(EX9,EX$8:EX$18,1)</f>
        <v>11</v>
      </c>
    </row>
    <row r="10" spans="1:156" ht="21" customHeight="1">
      <c r="A10" s="5" t="s">
        <v>17</v>
      </c>
      <c r="B10" s="37">
        <v>31522</v>
      </c>
      <c r="C10" s="37">
        <v>32487</v>
      </c>
      <c r="D10" s="18">
        <v>282933.90000000002</v>
      </c>
      <c r="E10" s="95">
        <v>313662.90000000002</v>
      </c>
      <c r="F10" s="18">
        <f t="shared" si="0"/>
        <v>110.86084064157743</v>
      </c>
      <c r="G10" s="97">
        <f t="shared" si="28"/>
        <v>2</v>
      </c>
      <c r="H10" s="18">
        <f t="shared" si="29"/>
        <v>9.6550281651121992</v>
      </c>
      <c r="I10" s="97">
        <f t="shared" si="28"/>
        <v>3</v>
      </c>
      <c r="J10" s="66">
        <v>1528</v>
      </c>
      <c r="K10" s="36">
        <v>1604</v>
      </c>
      <c r="L10" s="18">
        <f t="shared" si="1"/>
        <v>104.9738219895288</v>
      </c>
      <c r="M10" s="97">
        <f t="shared" ref="M10:O10" si="85">RANK(L10,L$8:L$18,0)</f>
        <v>1</v>
      </c>
      <c r="N10" s="18">
        <f t="shared" si="2"/>
        <v>493.73595592082984</v>
      </c>
      <c r="O10" s="97">
        <f t="shared" si="85"/>
        <v>3</v>
      </c>
      <c r="P10" s="6">
        <v>2809359.2</v>
      </c>
      <c r="Q10" s="165">
        <v>1882838.6</v>
      </c>
      <c r="R10" s="7">
        <f t="shared" si="3"/>
        <v>67.020215855629999</v>
      </c>
      <c r="S10" s="97">
        <f t="shared" ref="S10" si="86">RANK(R10,R$8:R$18,0)</f>
        <v>10</v>
      </c>
      <c r="T10" s="7">
        <f t="shared" si="32"/>
        <v>89.123761182666087</v>
      </c>
      <c r="U10" s="7">
        <f t="shared" si="4"/>
        <v>57.95667805583772</v>
      </c>
      <c r="V10" s="97">
        <f t="shared" ref="V10" si="87">RANK(U10,U$8:U$18,0)</f>
        <v>2</v>
      </c>
      <c r="W10" s="6">
        <v>1972185</v>
      </c>
      <c r="X10" s="27">
        <v>1425681</v>
      </c>
      <c r="Y10" s="7">
        <v>72.900000000000006</v>
      </c>
      <c r="Z10" s="50">
        <f t="shared" si="34"/>
        <v>6</v>
      </c>
      <c r="AA10" s="18">
        <f t="shared" si="5"/>
        <v>43.884661556930467</v>
      </c>
      <c r="AB10" s="97">
        <f t="shared" si="35"/>
        <v>4</v>
      </c>
      <c r="AC10" s="7">
        <v>885179</v>
      </c>
      <c r="AD10" s="131">
        <v>944085</v>
      </c>
      <c r="AE10" s="33">
        <v>513808</v>
      </c>
      <c r="AF10" s="7">
        <f t="shared" si="36"/>
        <v>106.65469921902802</v>
      </c>
      <c r="AG10" s="7">
        <f t="shared" si="6"/>
        <v>54.423913101044931</v>
      </c>
      <c r="AH10" s="97">
        <f t="shared" si="37"/>
        <v>7</v>
      </c>
      <c r="AI10" s="7">
        <f t="shared" si="7"/>
        <v>15.815803244374672</v>
      </c>
      <c r="AJ10" s="97">
        <f t="shared" si="38"/>
        <v>4</v>
      </c>
      <c r="AK10" s="6">
        <v>1028100</v>
      </c>
      <c r="AL10" s="27">
        <v>911873</v>
      </c>
      <c r="AM10" s="38">
        <f t="shared" si="8"/>
        <v>88.694971306293155</v>
      </c>
      <c r="AN10" s="97">
        <f t="shared" si="39"/>
        <v>7</v>
      </c>
      <c r="AO10" s="7">
        <f t="shared" si="9"/>
        <v>28.06885831255579</v>
      </c>
      <c r="AP10" s="97">
        <f t="shared" si="40"/>
        <v>3</v>
      </c>
      <c r="AQ10" s="6">
        <v>3330209</v>
      </c>
      <c r="AR10" s="27">
        <v>2775671</v>
      </c>
      <c r="AS10" s="7">
        <f t="shared" si="10"/>
        <v>83.348252316896634</v>
      </c>
      <c r="AT10" s="97">
        <f t="shared" si="41"/>
        <v>7</v>
      </c>
      <c r="AU10" s="7">
        <f t="shared" si="11"/>
        <v>105.64713533405241</v>
      </c>
      <c r="AV10" s="7">
        <f t="shared" si="12"/>
        <v>85.43943731338689</v>
      </c>
      <c r="AW10" s="97">
        <f t="shared" si="42"/>
        <v>2</v>
      </c>
      <c r="AX10" s="7">
        <v>987277.3</v>
      </c>
      <c r="AY10" s="33">
        <v>1126020.5</v>
      </c>
      <c r="AZ10" s="7">
        <v>114.1</v>
      </c>
      <c r="BA10" s="97">
        <f t="shared" si="43"/>
        <v>5</v>
      </c>
      <c r="BB10" s="7">
        <f t="shared" si="13"/>
        <v>31.320262039210711</v>
      </c>
      <c r="BC10" s="7">
        <f t="shared" si="14"/>
        <v>34.660648874934587</v>
      </c>
      <c r="BD10" s="97">
        <f t="shared" si="44"/>
        <v>1</v>
      </c>
      <c r="BE10" s="19">
        <v>516691.20000000001</v>
      </c>
      <c r="BF10" s="29">
        <v>484777.7</v>
      </c>
      <c r="BG10" s="7">
        <v>85.6</v>
      </c>
      <c r="BH10" s="97">
        <f t="shared" si="45"/>
        <v>11</v>
      </c>
      <c r="BI10" s="18">
        <f t="shared" si="15"/>
        <v>14.922205805399082</v>
      </c>
      <c r="BJ10" s="97">
        <f t="shared" si="46"/>
        <v>10</v>
      </c>
      <c r="BK10" s="7">
        <v>5769.5</v>
      </c>
      <c r="BL10" s="33">
        <v>5247.1</v>
      </c>
      <c r="BM10" s="7">
        <f t="shared" si="16"/>
        <v>90.94548921050351</v>
      </c>
      <c r="BN10" s="97">
        <f t="shared" si="47"/>
        <v>10</v>
      </c>
      <c r="BO10" s="7">
        <v>1152.4000000000001</v>
      </c>
      <c r="BP10" s="33">
        <v>996.2</v>
      </c>
      <c r="BQ10" s="7">
        <f t="shared" si="17"/>
        <v>86.445678583825057</v>
      </c>
      <c r="BR10" s="97">
        <f t="shared" si="48"/>
        <v>11</v>
      </c>
      <c r="BS10" s="6">
        <v>4880</v>
      </c>
      <c r="BT10" s="27">
        <v>4973</v>
      </c>
      <c r="BU10" s="7">
        <f t="shared" si="18"/>
        <v>101.90573770491804</v>
      </c>
      <c r="BV10" s="97">
        <f t="shared" si="49"/>
        <v>8</v>
      </c>
      <c r="BW10" s="6">
        <v>1816</v>
      </c>
      <c r="BX10" s="27">
        <v>1595</v>
      </c>
      <c r="BY10" s="7">
        <f t="shared" si="19"/>
        <v>87.830396475770925</v>
      </c>
      <c r="BZ10" s="97">
        <f t="shared" si="50"/>
        <v>11</v>
      </c>
      <c r="CA10" s="6">
        <v>1493</v>
      </c>
      <c r="CB10" s="27">
        <v>1655</v>
      </c>
      <c r="CC10" s="18">
        <f t="shared" si="20"/>
        <v>110.85063630274614</v>
      </c>
      <c r="CD10" s="97">
        <f t="shared" si="51"/>
        <v>3</v>
      </c>
      <c r="CE10" s="102">
        <v>2459</v>
      </c>
      <c r="CF10" s="101">
        <v>2576</v>
      </c>
      <c r="CG10" s="18">
        <f t="shared" si="52"/>
        <v>104.75803172021148</v>
      </c>
      <c r="CH10" s="97">
        <f t="shared" si="53"/>
        <v>2</v>
      </c>
      <c r="CI10" s="6">
        <v>3350668.6</v>
      </c>
      <c r="CJ10" s="27">
        <v>3263279.9</v>
      </c>
      <c r="CK10" s="7">
        <v>92.2</v>
      </c>
      <c r="CL10" s="97">
        <f t="shared" si="54"/>
        <v>11</v>
      </c>
      <c r="CM10" s="7">
        <f t="shared" si="21"/>
        <v>100.44879182442207</v>
      </c>
      <c r="CN10" s="97">
        <f t="shared" si="55"/>
        <v>2</v>
      </c>
      <c r="CO10" s="66">
        <v>1.3</v>
      </c>
      <c r="CP10" s="36">
        <v>1.4</v>
      </c>
      <c r="CQ10" s="18">
        <f t="shared" si="22"/>
        <v>107.69230769230769</v>
      </c>
      <c r="CR10" s="97">
        <f t="shared" si="56"/>
        <v>9</v>
      </c>
      <c r="CS10" s="97">
        <f t="shared" si="57"/>
        <v>1</v>
      </c>
      <c r="CT10" s="66">
        <v>24234.1</v>
      </c>
      <c r="CU10" s="27">
        <v>25811</v>
      </c>
      <c r="CV10" s="18">
        <v>107.1</v>
      </c>
      <c r="CW10" s="97">
        <f t="shared" si="58"/>
        <v>2</v>
      </c>
      <c r="CX10" s="97">
        <f t="shared" si="59"/>
        <v>4</v>
      </c>
      <c r="CY10" s="7">
        <v>458</v>
      </c>
      <c r="CZ10" s="33">
        <v>441</v>
      </c>
      <c r="DA10" s="7">
        <f t="shared" si="23"/>
        <v>96.288209606986896</v>
      </c>
      <c r="DB10" s="97">
        <f t="shared" si="60"/>
        <v>7</v>
      </c>
      <c r="DC10" s="168">
        <f t="shared" si="61"/>
        <v>14.529534927986802</v>
      </c>
      <c r="DD10" s="168">
        <f t="shared" si="62"/>
        <v>13.574660633484163</v>
      </c>
      <c r="DE10" s="50">
        <f t="shared" si="63"/>
        <v>11</v>
      </c>
      <c r="DF10" s="124">
        <v>44</v>
      </c>
      <c r="DG10" s="27">
        <v>40</v>
      </c>
      <c r="DH10" s="7">
        <f t="shared" si="24"/>
        <v>90.909090909090907</v>
      </c>
      <c r="DI10" s="97">
        <f t="shared" si="64"/>
        <v>10</v>
      </c>
      <c r="DJ10" s="123">
        <f t="shared" si="25"/>
        <v>1.3958505170991686</v>
      </c>
      <c r="DK10" s="123">
        <f t="shared" si="26"/>
        <v>1.2312617354634161</v>
      </c>
      <c r="DL10" s="97">
        <f t="shared" si="65"/>
        <v>2</v>
      </c>
      <c r="DM10" s="21">
        <v>30187</v>
      </c>
      <c r="DN10" s="34">
        <v>38425</v>
      </c>
      <c r="DO10" s="7">
        <f t="shared" si="66"/>
        <v>127.28989300029814</v>
      </c>
      <c r="DP10" s="97">
        <f t="shared" si="67"/>
        <v>5</v>
      </c>
      <c r="DQ10" s="33">
        <f t="shared" si="27"/>
        <v>1182.780804629544</v>
      </c>
      <c r="DR10" s="97">
        <f t="shared" si="68"/>
        <v>1</v>
      </c>
      <c r="DS10" s="158" t="s">
        <v>90</v>
      </c>
      <c r="DT10" s="159">
        <v>78</v>
      </c>
      <c r="DU10" s="87">
        <f>DT11/DS11*100</f>
        <v>100</v>
      </c>
      <c r="DV10" s="104">
        <f t="shared" si="69"/>
        <v>9</v>
      </c>
      <c r="DW10" s="104">
        <f t="shared" si="70"/>
        <v>5</v>
      </c>
      <c r="DX10" s="108">
        <v>45.77</v>
      </c>
      <c r="DY10" s="109">
        <v>48.3</v>
      </c>
      <c r="DZ10" s="87">
        <f t="shared" si="71"/>
        <v>105.52763819095476</v>
      </c>
      <c r="EA10" s="105">
        <f t="shared" si="72"/>
        <v>5</v>
      </c>
      <c r="EB10" s="105">
        <f>RANK(DY10,$DY$8:$DY$18,0)</f>
        <v>11</v>
      </c>
      <c r="EC10" s="126">
        <v>106.1</v>
      </c>
      <c r="ED10" s="126">
        <f>24694.3/19649*100</f>
        <v>125.67713369637133</v>
      </c>
      <c r="EE10" s="127">
        <f t="shared" si="74"/>
        <v>118.45158689573169</v>
      </c>
      <c r="EF10" s="134">
        <f t="shared" si="75"/>
        <v>5</v>
      </c>
      <c r="EG10" s="155">
        <v>121.8</v>
      </c>
      <c r="EH10" s="156">
        <v>117.9</v>
      </c>
      <c r="EI10" s="155">
        <f t="shared" si="76"/>
        <v>96.798029556650249</v>
      </c>
      <c r="EJ10" s="152">
        <f t="shared" si="77"/>
        <v>7</v>
      </c>
      <c r="EK10" s="162">
        <v>1579370.4</v>
      </c>
      <c r="EL10" s="163">
        <v>1354903.9</v>
      </c>
      <c r="EM10" s="153">
        <f t="shared" si="78"/>
        <v>41.706033182503766</v>
      </c>
      <c r="EN10" s="154">
        <v>90.6</v>
      </c>
      <c r="EO10" s="138">
        <f t="shared" si="79"/>
        <v>4</v>
      </c>
      <c r="EP10" s="141">
        <f t="shared" si="80"/>
        <v>7</v>
      </c>
      <c r="EQ10" s="138">
        <v>48.5</v>
      </c>
      <c r="ER10" s="143">
        <v>48.02</v>
      </c>
      <c r="ES10" s="162">
        <f t="shared" si="81"/>
        <v>99.010309278350519</v>
      </c>
      <c r="ET10" s="148">
        <f t="shared" si="82"/>
        <v>9</v>
      </c>
      <c r="EU10" s="138">
        <v>90</v>
      </c>
      <c r="EV10" s="143">
        <v>52</v>
      </c>
      <c r="EW10" s="146">
        <v>6.4</v>
      </c>
      <c r="EX10" s="154">
        <f t="shared" si="83"/>
        <v>57.777777777777771</v>
      </c>
      <c r="EY10" s="138">
        <f t="shared" si="84"/>
        <v>10</v>
      </c>
      <c r="EZ10" s="141">
        <f t="shared" ref="EZ10:EZ18" si="88">RANK(EX10,EX$8:EX$18,1)</f>
        <v>8</v>
      </c>
    </row>
    <row r="11" spans="1:156" ht="21.75" customHeight="1">
      <c r="A11" s="5" t="s">
        <v>18</v>
      </c>
      <c r="B11" s="37">
        <v>14391</v>
      </c>
      <c r="C11" s="37">
        <v>14333</v>
      </c>
      <c r="D11" s="18">
        <v>106119.3</v>
      </c>
      <c r="E11" s="95">
        <v>106108.4</v>
      </c>
      <c r="F11" s="18">
        <f t="shared" si="0"/>
        <v>99.989728541368052</v>
      </c>
      <c r="G11" s="97">
        <f t="shared" si="28"/>
        <v>7</v>
      </c>
      <c r="H11" s="18">
        <f t="shared" si="29"/>
        <v>7.4030837926463402</v>
      </c>
      <c r="I11" s="97">
        <f t="shared" si="28"/>
        <v>6</v>
      </c>
      <c r="J11" s="66">
        <v>759</v>
      </c>
      <c r="K11" s="36">
        <v>746</v>
      </c>
      <c r="L11" s="18">
        <f t="shared" si="1"/>
        <v>98.287220026350468</v>
      </c>
      <c r="M11" s="97">
        <f t="shared" ref="M11:O11" si="89">RANK(L11,L$8:L$18,0)</f>
        <v>8</v>
      </c>
      <c r="N11" s="18">
        <f t="shared" si="2"/>
        <v>520.47722040047438</v>
      </c>
      <c r="O11" s="97">
        <f t="shared" si="89"/>
        <v>2</v>
      </c>
      <c r="P11" s="6">
        <v>156064.1</v>
      </c>
      <c r="Q11" s="165">
        <v>147218.6</v>
      </c>
      <c r="R11" s="7">
        <f t="shared" si="3"/>
        <v>94.332136602844599</v>
      </c>
      <c r="S11" s="97">
        <f t="shared" ref="S11" si="90">RANK(R11,R$8:R$18,0)</f>
        <v>7</v>
      </c>
      <c r="T11" s="7">
        <f t="shared" si="32"/>
        <v>10.844562573830867</v>
      </c>
      <c r="U11" s="7">
        <f t="shared" si="4"/>
        <v>10.271303983813578</v>
      </c>
      <c r="V11" s="97">
        <f t="shared" ref="V11" si="91">RANK(U11,U$8:U$18,0)</f>
        <v>8</v>
      </c>
      <c r="W11" s="6">
        <v>425187</v>
      </c>
      <c r="X11" s="27">
        <v>184910</v>
      </c>
      <c r="Y11" s="7">
        <v>44.2</v>
      </c>
      <c r="Z11" s="50">
        <f t="shared" si="34"/>
        <v>10</v>
      </c>
      <c r="AA11" s="18">
        <f t="shared" si="5"/>
        <v>12.900997697620875</v>
      </c>
      <c r="AB11" s="97">
        <f t="shared" si="35"/>
        <v>9</v>
      </c>
      <c r="AC11" s="7">
        <v>1387071</v>
      </c>
      <c r="AD11" s="131">
        <v>231015</v>
      </c>
      <c r="AE11" s="33">
        <v>61134</v>
      </c>
      <c r="AF11" s="7">
        <f t="shared" si="36"/>
        <v>16.654879238337475</v>
      </c>
      <c r="AG11" s="7">
        <f t="shared" si="6"/>
        <v>26.463216674241934</v>
      </c>
      <c r="AH11" s="97">
        <f t="shared" si="37"/>
        <v>11</v>
      </c>
      <c r="AI11" s="7">
        <f t="shared" si="7"/>
        <v>4.2652619828368099</v>
      </c>
      <c r="AJ11" s="97">
        <f t="shared" si="38"/>
        <v>10</v>
      </c>
      <c r="AK11" s="6">
        <v>194172</v>
      </c>
      <c r="AL11" s="27">
        <v>123776</v>
      </c>
      <c r="AM11" s="38">
        <f t="shared" si="8"/>
        <v>63.745545186741651</v>
      </c>
      <c r="AN11" s="97">
        <f t="shared" si="39"/>
        <v>9</v>
      </c>
      <c r="AO11" s="7">
        <f t="shared" si="9"/>
        <v>8.6357357147840652</v>
      </c>
      <c r="AP11" s="97">
        <f t="shared" si="40"/>
        <v>5</v>
      </c>
      <c r="AQ11" s="6">
        <v>723188</v>
      </c>
      <c r="AR11" s="27">
        <v>548577</v>
      </c>
      <c r="AS11" s="7">
        <f t="shared" si="10"/>
        <v>75.855379237487355</v>
      </c>
      <c r="AT11" s="97">
        <f t="shared" si="41"/>
        <v>9</v>
      </c>
      <c r="AU11" s="7">
        <f t="shared" si="11"/>
        <v>50.25279688694323</v>
      </c>
      <c r="AV11" s="7">
        <f t="shared" si="12"/>
        <v>38.273704039628825</v>
      </c>
      <c r="AW11" s="97">
        <f t="shared" si="42"/>
        <v>7</v>
      </c>
      <c r="AX11" s="7">
        <v>202059.9</v>
      </c>
      <c r="AY11" s="33">
        <v>135241.5</v>
      </c>
      <c r="AZ11" s="7">
        <v>66.900000000000006</v>
      </c>
      <c r="BA11" s="97">
        <f t="shared" si="43"/>
        <v>11</v>
      </c>
      <c r="BB11" s="7">
        <f t="shared" si="13"/>
        <v>14.040712945590993</v>
      </c>
      <c r="BC11" s="7">
        <f t="shared" si="14"/>
        <v>9.4356729226261074</v>
      </c>
      <c r="BD11" s="97">
        <f t="shared" si="44"/>
        <v>6</v>
      </c>
      <c r="BE11" s="19">
        <v>1444333</v>
      </c>
      <c r="BF11" s="29">
        <v>1576760.1</v>
      </c>
      <c r="BG11" s="7">
        <v>105.3</v>
      </c>
      <c r="BH11" s="97">
        <f t="shared" si="45"/>
        <v>3</v>
      </c>
      <c r="BI11" s="18">
        <f t="shared" si="15"/>
        <v>110.00907695527803</v>
      </c>
      <c r="BJ11" s="97">
        <f t="shared" si="46"/>
        <v>4</v>
      </c>
      <c r="BK11" s="7">
        <v>8440</v>
      </c>
      <c r="BL11" s="33">
        <v>8046.6</v>
      </c>
      <c r="BM11" s="7">
        <f t="shared" si="16"/>
        <v>95.338862559241704</v>
      </c>
      <c r="BN11" s="97">
        <f t="shared" si="47"/>
        <v>7</v>
      </c>
      <c r="BO11" s="7">
        <v>7988.6</v>
      </c>
      <c r="BP11" s="33">
        <v>7866.5</v>
      </c>
      <c r="BQ11" s="7">
        <f t="shared" si="17"/>
        <v>98.471571990085877</v>
      </c>
      <c r="BR11" s="97">
        <f t="shared" si="48"/>
        <v>8</v>
      </c>
      <c r="BS11" s="6">
        <v>41276</v>
      </c>
      <c r="BT11" s="27">
        <v>41722</v>
      </c>
      <c r="BU11" s="7">
        <f t="shared" si="18"/>
        <v>101.08053105921115</v>
      </c>
      <c r="BV11" s="97">
        <f t="shared" si="49"/>
        <v>9</v>
      </c>
      <c r="BW11" s="6">
        <v>72638</v>
      </c>
      <c r="BX11" s="27">
        <v>73123</v>
      </c>
      <c r="BY11" s="7">
        <f t="shared" si="19"/>
        <v>100.66769459511551</v>
      </c>
      <c r="BZ11" s="97">
        <f t="shared" si="50"/>
        <v>9</v>
      </c>
      <c r="CA11" s="6">
        <v>20291</v>
      </c>
      <c r="CB11" s="27">
        <v>20747</v>
      </c>
      <c r="CC11" s="18">
        <f t="shared" si="20"/>
        <v>102.24730175940071</v>
      </c>
      <c r="CD11" s="97">
        <f t="shared" si="51"/>
        <v>9</v>
      </c>
      <c r="CE11" s="102">
        <v>9092</v>
      </c>
      <c r="CF11" s="101">
        <v>9436</v>
      </c>
      <c r="CG11" s="18">
        <f t="shared" si="52"/>
        <v>103.78354597448308</v>
      </c>
      <c r="CH11" s="97">
        <f t="shared" si="53"/>
        <v>3</v>
      </c>
      <c r="CI11" s="6">
        <v>733090.1</v>
      </c>
      <c r="CJ11" s="27">
        <v>760680.8</v>
      </c>
      <c r="CK11" s="7">
        <v>98.3</v>
      </c>
      <c r="CL11" s="97">
        <f t="shared" si="54"/>
        <v>8</v>
      </c>
      <c r="CM11" s="7">
        <f t="shared" si="21"/>
        <v>53.071987720644671</v>
      </c>
      <c r="CN11" s="97">
        <f t="shared" si="55"/>
        <v>6</v>
      </c>
      <c r="CO11" s="66">
        <v>3</v>
      </c>
      <c r="CP11" s="36">
        <v>3.1</v>
      </c>
      <c r="CQ11" s="18">
        <f t="shared" si="22"/>
        <v>103.33333333333334</v>
      </c>
      <c r="CR11" s="97">
        <f t="shared" si="56"/>
        <v>8</v>
      </c>
      <c r="CS11" s="97">
        <f t="shared" si="57"/>
        <v>5</v>
      </c>
      <c r="CT11" s="66">
        <v>18830.400000000001</v>
      </c>
      <c r="CU11" s="27">
        <v>19180.099999999999</v>
      </c>
      <c r="CV11" s="18">
        <v>102</v>
      </c>
      <c r="CW11" s="97">
        <f t="shared" si="58"/>
        <v>10</v>
      </c>
      <c r="CX11" s="97">
        <f t="shared" si="59"/>
        <v>8</v>
      </c>
      <c r="CY11" s="7">
        <v>250</v>
      </c>
      <c r="CZ11" s="33">
        <v>259</v>
      </c>
      <c r="DA11" s="7">
        <f t="shared" si="23"/>
        <v>103.60000000000001</v>
      </c>
      <c r="DB11" s="97">
        <f t="shared" si="60"/>
        <v>1</v>
      </c>
      <c r="DC11" s="168">
        <f t="shared" si="61"/>
        <v>17.371968591480787</v>
      </c>
      <c r="DD11" s="168">
        <f t="shared" si="62"/>
        <v>18.070187678783228</v>
      </c>
      <c r="DE11" s="50">
        <f t="shared" si="63"/>
        <v>5</v>
      </c>
      <c r="DF11" s="124">
        <v>40</v>
      </c>
      <c r="DG11" s="27">
        <v>24</v>
      </c>
      <c r="DH11" s="7">
        <f t="shared" si="24"/>
        <v>60</v>
      </c>
      <c r="DI11" s="97">
        <f t="shared" si="64"/>
        <v>2</v>
      </c>
      <c r="DJ11" s="123">
        <f t="shared" si="25"/>
        <v>2.7795149746369257</v>
      </c>
      <c r="DK11" s="123">
        <f t="shared" si="26"/>
        <v>1.6744575455243147</v>
      </c>
      <c r="DL11" s="97">
        <f t="shared" si="65"/>
        <v>7</v>
      </c>
      <c r="DM11" s="21">
        <v>4665</v>
      </c>
      <c r="DN11" s="34">
        <v>4873</v>
      </c>
      <c r="DO11" s="7">
        <f t="shared" si="66"/>
        <v>104.45873526259379</v>
      </c>
      <c r="DP11" s="97">
        <f t="shared" si="67"/>
        <v>7</v>
      </c>
      <c r="DQ11" s="33">
        <f t="shared" si="27"/>
        <v>339.9846508058327</v>
      </c>
      <c r="DR11" s="97">
        <f t="shared" si="68"/>
        <v>6</v>
      </c>
      <c r="DS11" s="158" t="s">
        <v>91</v>
      </c>
      <c r="DT11" s="159">
        <v>59</v>
      </c>
      <c r="DU11" s="87">
        <f t="shared" ref="DU11:DU18" si="92">DT11/DS11*100</f>
        <v>100</v>
      </c>
      <c r="DV11" s="104">
        <f t="shared" si="69"/>
        <v>9</v>
      </c>
      <c r="DW11" s="104">
        <f t="shared" si="70"/>
        <v>8</v>
      </c>
      <c r="DX11" s="108">
        <v>90.3</v>
      </c>
      <c r="DY11" s="109">
        <v>90.3</v>
      </c>
      <c r="DZ11" s="87">
        <f t="shared" si="71"/>
        <v>100</v>
      </c>
      <c r="EA11" s="105">
        <f t="shared" si="72"/>
        <v>11</v>
      </c>
      <c r="EB11" s="105">
        <f t="shared" si="73"/>
        <v>2</v>
      </c>
      <c r="EC11" s="126">
        <v>86.8</v>
      </c>
      <c r="ED11" s="126">
        <v>104.8</v>
      </c>
      <c r="EE11" s="127">
        <f t="shared" si="74"/>
        <v>120.7373271889401</v>
      </c>
      <c r="EF11" s="134">
        <f t="shared" si="75"/>
        <v>3</v>
      </c>
      <c r="EG11" s="155">
        <v>104</v>
      </c>
      <c r="EH11" s="156">
        <v>100.5</v>
      </c>
      <c r="EI11" s="155">
        <f t="shared" si="76"/>
        <v>96.634615384615387</v>
      </c>
      <c r="EJ11" s="152">
        <f t="shared" si="77"/>
        <v>9</v>
      </c>
      <c r="EK11" s="162">
        <v>526457.59999999998</v>
      </c>
      <c r="EL11" s="163">
        <v>105710.9</v>
      </c>
      <c r="EM11" s="153">
        <f t="shared" si="78"/>
        <v>7.375350589548594</v>
      </c>
      <c r="EN11" s="154">
        <v>21.2</v>
      </c>
      <c r="EO11" s="138">
        <f t="shared" si="79"/>
        <v>10</v>
      </c>
      <c r="EP11" s="141">
        <f t="shared" si="80"/>
        <v>11</v>
      </c>
      <c r="EQ11" s="138">
        <v>25.7</v>
      </c>
      <c r="ER11" s="143">
        <v>25.7</v>
      </c>
      <c r="ES11" s="162">
        <f t="shared" si="81"/>
        <v>100</v>
      </c>
      <c r="ET11" s="148">
        <f t="shared" si="82"/>
        <v>1</v>
      </c>
      <c r="EU11" s="138">
        <v>38</v>
      </c>
      <c r="EV11" s="143">
        <v>17</v>
      </c>
      <c r="EW11" s="146">
        <v>3.7</v>
      </c>
      <c r="EX11" s="154">
        <f t="shared" si="83"/>
        <v>44.736842105263158</v>
      </c>
      <c r="EY11" s="138">
        <f t="shared" si="84"/>
        <v>3</v>
      </c>
      <c r="EZ11" s="141">
        <f t="shared" si="88"/>
        <v>2</v>
      </c>
    </row>
    <row r="12" spans="1:156" ht="19.5" customHeight="1">
      <c r="A12" s="5" t="s">
        <v>19</v>
      </c>
      <c r="B12" s="37">
        <v>12336</v>
      </c>
      <c r="C12" s="37">
        <v>12318</v>
      </c>
      <c r="D12" s="18">
        <v>86830.399999999994</v>
      </c>
      <c r="E12" s="95">
        <v>107112.9</v>
      </c>
      <c r="F12" s="18">
        <f t="shared" si="0"/>
        <v>123.35875453758132</v>
      </c>
      <c r="G12" s="97">
        <f t="shared" si="28"/>
        <v>1</v>
      </c>
      <c r="H12" s="18">
        <f t="shared" si="29"/>
        <v>8.6956405260594245</v>
      </c>
      <c r="I12" s="97">
        <f t="shared" si="28"/>
        <v>4</v>
      </c>
      <c r="J12" s="66">
        <v>475</v>
      </c>
      <c r="K12" s="36">
        <v>459</v>
      </c>
      <c r="L12" s="18">
        <f t="shared" si="1"/>
        <v>96.631578947368425</v>
      </c>
      <c r="M12" s="97">
        <f t="shared" ref="M12:O12" si="93">RANK(L12,L$8:L$18,0)</f>
        <v>10</v>
      </c>
      <c r="N12" s="18">
        <f t="shared" si="2"/>
        <v>372.62542620555286</v>
      </c>
      <c r="O12" s="97">
        <f t="shared" si="93"/>
        <v>8</v>
      </c>
      <c r="P12" s="6">
        <v>127245.3</v>
      </c>
      <c r="Q12" s="165">
        <v>242205.6</v>
      </c>
      <c r="R12" s="7">
        <f t="shared" si="3"/>
        <v>190.34541943788886</v>
      </c>
      <c r="S12" s="97">
        <f t="shared" ref="S12" si="94">RANK(R12,R$8:R$18,0)</f>
        <v>1</v>
      </c>
      <c r="T12" s="7">
        <f t="shared" si="32"/>
        <v>10.314956225680934</v>
      </c>
      <c r="U12" s="7">
        <f t="shared" si="4"/>
        <v>19.662737457379446</v>
      </c>
      <c r="V12" s="97">
        <f t="shared" ref="V12" si="95">RANK(U12,U$8:U$18,0)</f>
        <v>7</v>
      </c>
      <c r="W12" s="6">
        <v>297906</v>
      </c>
      <c r="X12" s="27">
        <v>829976</v>
      </c>
      <c r="Y12" s="7">
        <v>283.2</v>
      </c>
      <c r="Z12" s="50">
        <f t="shared" si="34"/>
        <v>3</v>
      </c>
      <c r="AA12" s="18">
        <f t="shared" si="5"/>
        <v>67.379119987010881</v>
      </c>
      <c r="AB12" s="97">
        <f t="shared" si="35"/>
        <v>1</v>
      </c>
      <c r="AC12" s="7">
        <v>75027</v>
      </c>
      <c r="AD12" s="131">
        <v>102148</v>
      </c>
      <c r="AE12" s="33">
        <v>99405</v>
      </c>
      <c r="AF12" s="7">
        <f t="shared" si="36"/>
        <v>136.14831993815559</v>
      </c>
      <c r="AG12" s="7">
        <f t="shared" si="6"/>
        <v>97.314680659435325</v>
      </c>
      <c r="AH12" s="97">
        <f t="shared" si="37"/>
        <v>3</v>
      </c>
      <c r="AI12" s="7">
        <f t="shared" si="7"/>
        <v>8.0698977106673162</v>
      </c>
      <c r="AJ12" s="97">
        <f t="shared" si="38"/>
        <v>7</v>
      </c>
      <c r="AK12" s="6">
        <v>195758</v>
      </c>
      <c r="AL12" s="27">
        <v>730571</v>
      </c>
      <c r="AM12" s="38">
        <f t="shared" si="8"/>
        <v>373.2010952298246</v>
      </c>
      <c r="AN12" s="97">
        <f t="shared" si="39"/>
        <v>2</v>
      </c>
      <c r="AO12" s="7">
        <f t="shared" si="9"/>
        <v>59.309222276343561</v>
      </c>
      <c r="AP12" s="97">
        <f t="shared" si="40"/>
        <v>1</v>
      </c>
      <c r="AQ12" s="6">
        <v>298559</v>
      </c>
      <c r="AR12" s="27">
        <v>290725</v>
      </c>
      <c r="AS12" s="7">
        <f t="shared" si="10"/>
        <v>97.376063022719123</v>
      </c>
      <c r="AT12" s="97">
        <f t="shared" si="41"/>
        <v>5</v>
      </c>
      <c r="AU12" s="7">
        <f t="shared" si="11"/>
        <v>24.202253566796369</v>
      </c>
      <c r="AV12" s="7">
        <f t="shared" si="12"/>
        <v>23.601639876603343</v>
      </c>
      <c r="AW12" s="97">
        <f t="shared" si="42"/>
        <v>10</v>
      </c>
      <c r="AX12" s="7">
        <v>173394.5</v>
      </c>
      <c r="AY12" s="33">
        <v>317629.8</v>
      </c>
      <c r="AZ12" s="7">
        <v>183.2</v>
      </c>
      <c r="BA12" s="97">
        <f t="shared" si="43"/>
        <v>2</v>
      </c>
      <c r="BB12" s="7">
        <f t="shared" si="13"/>
        <v>14.055974383916991</v>
      </c>
      <c r="BC12" s="7">
        <f t="shared" si="14"/>
        <v>25.785825621042378</v>
      </c>
      <c r="BD12" s="97">
        <f t="shared" si="44"/>
        <v>3</v>
      </c>
      <c r="BE12" s="19">
        <v>303863.09999999998</v>
      </c>
      <c r="BF12" s="29">
        <v>304537.2</v>
      </c>
      <c r="BG12" s="7">
        <v>93.3</v>
      </c>
      <c r="BH12" s="97">
        <f t="shared" si="45"/>
        <v>10</v>
      </c>
      <c r="BI12" s="7">
        <f t="shared" si="15"/>
        <v>24.722942036044813</v>
      </c>
      <c r="BJ12" s="97">
        <f t="shared" si="46"/>
        <v>9</v>
      </c>
      <c r="BK12" s="7">
        <v>4373.7</v>
      </c>
      <c r="BL12" s="33">
        <v>4381.3999999999996</v>
      </c>
      <c r="BM12" s="7">
        <f t="shared" si="16"/>
        <v>100.1760523126872</v>
      </c>
      <c r="BN12" s="97">
        <f t="shared" si="47"/>
        <v>2</v>
      </c>
      <c r="BO12" s="7">
        <v>604</v>
      </c>
      <c r="BP12" s="33">
        <v>598.70000000000005</v>
      </c>
      <c r="BQ12" s="7">
        <f t="shared" si="17"/>
        <v>99.122516556291401</v>
      </c>
      <c r="BR12" s="97">
        <f t="shared" si="48"/>
        <v>7</v>
      </c>
      <c r="BS12" s="6">
        <v>2733</v>
      </c>
      <c r="BT12" s="27">
        <v>3170</v>
      </c>
      <c r="BU12" s="7">
        <f t="shared" si="18"/>
        <v>115.98975484815222</v>
      </c>
      <c r="BV12" s="97">
        <f t="shared" si="49"/>
        <v>1</v>
      </c>
      <c r="BW12" s="6">
        <v>314</v>
      </c>
      <c r="BX12" s="27">
        <v>344</v>
      </c>
      <c r="BY12" s="7">
        <f t="shared" si="19"/>
        <v>109.55414012738854</v>
      </c>
      <c r="BZ12" s="97">
        <f t="shared" si="50"/>
        <v>3</v>
      </c>
      <c r="CA12" s="6">
        <v>926</v>
      </c>
      <c r="CB12" s="27">
        <v>996</v>
      </c>
      <c r="CC12" s="18">
        <f t="shared" si="20"/>
        <v>107.55939524838011</v>
      </c>
      <c r="CD12" s="97">
        <f t="shared" si="51"/>
        <v>7</v>
      </c>
      <c r="CE12" s="102">
        <v>0</v>
      </c>
      <c r="CF12" s="101">
        <v>0</v>
      </c>
      <c r="CG12" s="66" t="s">
        <v>71</v>
      </c>
      <c r="CH12" s="97" t="s">
        <v>71</v>
      </c>
      <c r="CI12" s="6">
        <v>865014</v>
      </c>
      <c r="CJ12" s="27">
        <v>879688.1</v>
      </c>
      <c r="CK12" s="7">
        <v>96.3</v>
      </c>
      <c r="CL12" s="97">
        <f t="shared" si="54"/>
        <v>9</v>
      </c>
      <c r="CM12" s="7">
        <f t="shared" si="21"/>
        <v>71.414848189641177</v>
      </c>
      <c r="CN12" s="97">
        <f t="shared" si="55"/>
        <v>4</v>
      </c>
      <c r="CO12" s="66">
        <v>3.1</v>
      </c>
      <c r="CP12" s="36">
        <v>3.2</v>
      </c>
      <c r="CQ12" s="18">
        <f t="shared" si="22"/>
        <v>103.2258064516129</v>
      </c>
      <c r="CR12" s="97">
        <f t="shared" si="56"/>
        <v>7</v>
      </c>
      <c r="CS12" s="97">
        <f t="shared" si="57"/>
        <v>6</v>
      </c>
      <c r="CT12" s="66">
        <v>20069.3</v>
      </c>
      <c r="CU12" s="27">
        <v>20967.400000000001</v>
      </c>
      <c r="CV12" s="18">
        <v>105.6</v>
      </c>
      <c r="CW12" s="97">
        <f t="shared" si="58"/>
        <v>4</v>
      </c>
      <c r="CX12" s="97">
        <f t="shared" si="59"/>
        <v>7</v>
      </c>
      <c r="CY12" s="7">
        <v>208</v>
      </c>
      <c r="CZ12" s="33">
        <v>203</v>
      </c>
      <c r="DA12" s="7">
        <f t="shared" si="23"/>
        <v>97.59615384615384</v>
      </c>
      <c r="DB12" s="97">
        <f t="shared" si="60"/>
        <v>5</v>
      </c>
      <c r="DC12" s="168">
        <f t="shared" si="61"/>
        <v>16.861219195849547</v>
      </c>
      <c r="DD12" s="168">
        <f t="shared" si="62"/>
        <v>16.479948043513559</v>
      </c>
      <c r="DE12" s="50">
        <f t="shared" si="63"/>
        <v>8</v>
      </c>
      <c r="DF12" s="124">
        <v>36</v>
      </c>
      <c r="DG12" s="27">
        <v>23</v>
      </c>
      <c r="DH12" s="7">
        <f t="shared" si="24"/>
        <v>63.888888888888886</v>
      </c>
      <c r="DI12" s="97">
        <f t="shared" si="64"/>
        <v>6</v>
      </c>
      <c r="DJ12" s="123">
        <f t="shared" si="25"/>
        <v>2.9182879377431905</v>
      </c>
      <c r="DK12" s="123">
        <f t="shared" si="26"/>
        <v>1.8671862315310928</v>
      </c>
      <c r="DL12" s="97">
        <f t="shared" si="65"/>
        <v>9</v>
      </c>
      <c r="DM12" s="21">
        <v>3252</v>
      </c>
      <c r="DN12" s="34">
        <v>7460</v>
      </c>
      <c r="DO12" s="7">
        <f t="shared" si="66"/>
        <v>229.39729397293971</v>
      </c>
      <c r="DP12" s="97">
        <f t="shared" si="67"/>
        <v>2</v>
      </c>
      <c r="DQ12" s="33">
        <f t="shared" si="27"/>
        <v>605.61779509660664</v>
      </c>
      <c r="DR12" s="97">
        <f t="shared" si="68"/>
        <v>4</v>
      </c>
      <c r="DS12" s="158" t="s">
        <v>74</v>
      </c>
      <c r="DT12" s="159">
        <v>68</v>
      </c>
      <c r="DU12" s="87">
        <f t="shared" si="92"/>
        <v>83.847102342786684</v>
      </c>
      <c r="DV12" s="104">
        <f t="shared" si="69"/>
        <v>11</v>
      </c>
      <c r="DW12" s="104">
        <f t="shared" si="70"/>
        <v>7</v>
      </c>
      <c r="DX12" s="108">
        <v>80</v>
      </c>
      <c r="DY12" s="109">
        <v>83</v>
      </c>
      <c r="DZ12" s="87">
        <f t="shared" si="71"/>
        <v>103.75000000000001</v>
      </c>
      <c r="EA12" s="105">
        <f t="shared" si="72"/>
        <v>8</v>
      </c>
      <c r="EB12" s="105">
        <f t="shared" si="73"/>
        <v>5</v>
      </c>
      <c r="EC12" s="126">
        <v>87.3</v>
      </c>
      <c r="ED12" s="126">
        <v>104.2</v>
      </c>
      <c r="EE12" s="127">
        <f t="shared" si="74"/>
        <v>119.35853379152348</v>
      </c>
      <c r="EF12" s="134">
        <f t="shared" si="75"/>
        <v>4</v>
      </c>
      <c r="EG12" s="155">
        <v>103.3</v>
      </c>
      <c r="EH12" s="156">
        <v>100.2</v>
      </c>
      <c r="EI12" s="155">
        <f t="shared" si="76"/>
        <v>96.999031945788971</v>
      </c>
      <c r="EJ12" s="152">
        <f t="shared" si="77"/>
        <v>3</v>
      </c>
      <c r="EK12" s="162">
        <v>107416.9</v>
      </c>
      <c r="EL12" s="163">
        <v>829455.9</v>
      </c>
      <c r="EM12" s="153">
        <f t="shared" si="78"/>
        <v>67.336897223575264</v>
      </c>
      <c r="EN12" s="154">
        <v>815.4</v>
      </c>
      <c r="EO12" s="138">
        <f t="shared" si="79"/>
        <v>1</v>
      </c>
      <c r="EP12" s="141">
        <f t="shared" si="80"/>
        <v>1</v>
      </c>
      <c r="EQ12" s="138">
        <v>92.9</v>
      </c>
      <c r="ER12" s="143">
        <v>86.9</v>
      </c>
      <c r="ES12" s="162">
        <f t="shared" si="81"/>
        <v>93.541442411194836</v>
      </c>
      <c r="ET12" s="148">
        <f t="shared" si="82"/>
        <v>8</v>
      </c>
      <c r="EU12" s="138">
        <v>35</v>
      </c>
      <c r="EV12" s="143">
        <v>21</v>
      </c>
      <c r="EW12" s="146">
        <v>5.6</v>
      </c>
      <c r="EX12" s="154">
        <f t="shared" si="83"/>
        <v>60</v>
      </c>
      <c r="EY12" s="138">
        <f t="shared" si="84"/>
        <v>9</v>
      </c>
      <c r="EZ12" s="141">
        <f t="shared" si="88"/>
        <v>9</v>
      </c>
    </row>
    <row r="13" spans="1:156" ht="18" customHeight="1">
      <c r="A13" s="5" t="s">
        <v>20</v>
      </c>
      <c r="B13" s="37">
        <v>11368</v>
      </c>
      <c r="C13" s="37">
        <v>11419</v>
      </c>
      <c r="D13" s="18">
        <v>63119.4</v>
      </c>
      <c r="E13" s="95">
        <v>61412.4</v>
      </c>
      <c r="F13" s="18">
        <f t="shared" si="0"/>
        <v>97.29560166921739</v>
      </c>
      <c r="G13" s="97">
        <f t="shared" si="28"/>
        <v>9</v>
      </c>
      <c r="H13" s="18">
        <f t="shared" si="29"/>
        <v>5.3780891496628431</v>
      </c>
      <c r="I13" s="97">
        <f t="shared" si="28"/>
        <v>10</v>
      </c>
      <c r="J13" s="66">
        <v>419</v>
      </c>
      <c r="K13" s="36">
        <v>417</v>
      </c>
      <c r="L13" s="18">
        <f t="shared" si="1"/>
        <v>99.522673031026258</v>
      </c>
      <c r="M13" s="97">
        <f t="shared" ref="M13:O13" si="96">RANK(L13,L$8:L$18,0)</f>
        <v>7</v>
      </c>
      <c r="N13" s="18">
        <f t="shared" si="2"/>
        <v>365.18083895262282</v>
      </c>
      <c r="O13" s="97">
        <f t="shared" si="96"/>
        <v>9</v>
      </c>
      <c r="P13" s="6">
        <v>83505.600000000006</v>
      </c>
      <c r="Q13" s="165">
        <v>37874.800000000003</v>
      </c>
      <c r="R13" s="7">
        <f t="shared" si="3"/>
        <v>45.356000076641564</v>
      </c>
      <c r="S13" s="97">
        <f t="shared" ref="S13" si="97">RANK(R13,R$8:R$18,0)</f>
        <v>11</v>
      </c>
      <c r="T13" s="7">
        <f t="shared" si="32"/>
        <v>7.3456720619282203</v>
      </c>
      <c r="U13" s="7">
        <f t="shared" si="4"/>
        <v>3.3168228391277697</v>
      </c>
      <c r="V13" s="97">
        <f t="shared" ref="V13" si="98">RANK(U13,U$8:U$18,0)</f>
        <v>10</v>
      </c>
      <c r="W13" s="6">
        <v>115411</v>
      </c>
      <c r="X13" s="27">
        <v>81347</v>
      </c>
      <c r="Y13" s="7">
        <v>71.8</v>
      </c>
      <c r="Z13" s="50">
        <f t="shared" si="34"/>
        <v>7</v>
      </c>
      <c r="AA13" s="18">
        <f t="shared" si="5"/>
        <v>7.1238287065417287</v>
      </c>
      <c r="AB13" s="97">
        <f t="shared" si="35"/>
        <v>11</v>
      </c>
      <c r="AC13" s="7">
        <v>194600</v>
      </c>
      <c r="AD13" s="131">
        <v>104149</v>
      </c>
      <c r="AE13" s="33">
        <v>70678</v>
      </c>
      <c r="AF13" s="7">
        <f t="shared" si="36"/>
        <v>53.519527235354566</v>
      </c>
      <c r="AG13" s="7">
        <f t="shared" si="6"/>
        <v>67.862389461252633</v>
      </c>
      <c r="AH13" s="97">
        <f t="shared" si="37"/>
        <v>5</v>
      </c>
      <c r="AI13" s="7">
        <f t="shared" si="7"/>
        <v>6.1895087135475961</v>
      </c>
      <c r="AJ13" s="97">
        <f t="shared" si="38"/>
        <v>9</v>
      </c>
      <c r="AK13" s="6">
        <v>11262</v>
      </c>
      <c r="AL13" s="27">
        <v>10669</v>
      </c>
      <c r="AM13" s="38">
        <f t="shared" si="8"/>
        <v>94.734505416444676</v>
      </c>
      <c r="AN13" s="97">
        <f t="shared" si="39"/>
        <v>6</v>
      </c>
      <c r="AO13" s="7">
        <f t="shared" si="9"/>
        <v>0.9343199929941326</v>
      </c>
      <c r="AP13" s="97">
        <f t="shared" si="40"/>
        <v>11</v>
      </c>
      <c r="AQ13" s="6">
        <v>588849</v>
      </c>
      <c r="AR13" s="27">
        <v>307963</v>
      </c>
      <c r="AS13" s="7">
        <f t="shared" si="10"/>
        <v>52.299146300664511</v>
      </c>
      <c r="AT13" s="97">
        <f t="shared" si="41"/>
        <v>11</v>
      </c>
      <c r="AU13" s="7">
        <f t="shared" si="11"/>
        <v>51.798821252638987</v>
      </c>
      <c r="AV13" s="7">
        <f t="shared" si="12"/>
        <v>26.969349330063928</v>
      </c>
      <c r="AW13" s="97">
        <f t="shared" si="42"/>
        <v>9</v>
      </c>
      <c r="AX13" s="7">
        <v>49505.8</v>
      </c>
      <c r="AY13" s="33">
        <v>54125.2</v>
      </c>
      <c r="AZ13" s="7">
        <v>109.3</v>
      </c>
      <c r="BA13" s="97">
        <f t="shared" si="43"/>
        <v>6</v>
      </c>
      <c r="BB13" s="7">
        <f t="shared" si="13"/>
        <v>4.3548381421534135</v>
      </c>
      <c r="BC13" s="7">
        <f t="shared" si="14"/>
        <v>4.7399246869253</v>
      </c>
      <c r="BD13" s="97">
        <f t="shared" si="44"/>
        <v>9</v>
      </c>
      <c r="BE13" s="19">
        <v>655326.69999999995</v>
      </c>
      <c r="BF13" s="29">
        <v>744138.4</v>
      </c>
      <c r="BG13" s="7">
        <v>111.3</v>
      </c>
      <c r="BH13" s="97">
        <f t="shared" si="45"/>
        <v>1</v>
      </c>
      <c r="BI13" s="7">
        <f t="shared" si="15"/>
        <v>65.166687100446623</v>
      </c>
      <c r="BJ13" s="97">
        <f t="shared" si="46"/>
        <v>5</v>
      </c>
      <c r="BK13" s="7">
        <v>2608.5</v>
      </c>
      <c r="BL13" s="33">
        <v>2478.3000000000002</v>
      </c>
      <c r="BM13" s="7">
        <f t="shared" si="16"/>
        <v>95.008625646923534</v>
      </c>
      <c r="BN13" s="97">
        <f t="shared" si="47"/>
        <v>8</v>
      </c>
      <c r="BO13" s="7">
        <v>5366.5</v>
      </c>
      <c r="BP13" s="33">
        <v>5642.2</v>
      </c>
      <c r="BQ13" s="7">
        <f t="shared" si="17"/>
        <v>105.13742662815615</v>
      </c>
      <c r="BR13" s="97">
        <f t="shared" si="48"/>
        <v>3</v>
      </c>
      <c r="BS13" s="6">
        <v>30084</v>
      </c>
      <c r="BT13" s="27">
        <v>31871</v>
      </c>
      <c r="BU13" s="7">
        <f t="shared" si="18"/>
        <v>105.94003456987102</v>
      </c>
      <c r="BV13" s="97">
        <f t="shared" si="49"/>
        <v>4</v>
      </c>
      <c r="BW13" s="6">
        <v>33949</v>
      </c>
      <c r="BX13" s="27">
        <v>34688</v>
      </c>
      <c r="BY13" s="7">
        <f t="shared" si="19"/>
        <v>102.17679460367022</v>
      </c>
      <c r="BZ13" s="97">
        <f t="shared" si="50"/>
        <v>7</v>
      </c>
      <c r="CA13" s="6">
        <v>20601</v>
      </c>
      <c r="CB13" s="27">
        <v>23428</v>
      </c>
      <c r="CC13" s="18">
        <f t="shared" si="20"/>
        <v>113.72263482355226</v>
      </c>
      <c r="CD13" s="97">
        <f t="shared" si="51"/>
        <v>2</v>
      </c>
      <c r="CE13" s="102">
        <v>0</v>
      </c>
      <c r="CF13" s="101">
        <v>0</v>
      </c>
      <c r="CG13" s="66" t="s">
        <v>71</v>
      </c>
      <c r="CH13" s="97" t="s">
        <v>71</v>
      </c>
      <c r="CI13" s="6">
        <v>396610</v>
      </c>
      <c r="CJ13" s="27">
        <v>447818.9</v>
      </c>
      <c r="CK13" s="7">
        <v>106.9</v>
      </c>
      <c r="CL13" s="97">
        <f t="shared" si="54"/>
        <v>2</v>
      </c>
      <c r="CM13" s="7">
        <f t="shared" si="21"/>
        <v>39.216997985813123</v>
      </c>
      <c r="CN13" s="97">
        <f t="shared" si="55"/>
        <v>11</v>
      </c>
      <c r="CO13" s="66">
        <v>3.5</v>
      </c>
      <c r="CP13" s="36">
        <v>3.5</v>
      </c>
      <c r="CQ13" s="18">
        <f t="shared" si="22"/>
        <v>100</v>
      </c>
      <c r="CR13" s="97">
        <f t="shared" si="56"/>
        <v>6</v>
      </c>
      <c r="CS13" s="97">
        <f t="shared" si="57"/>
        <v>10</v>
      </c>
      <c r="CT13" s="66">
        <v>25654.1</v>
      </c>
      <c r="CU13" s="27">
        <v>27046.400000000001</v>
      </c>
      <c r="CV13" s="18">
        <v>106.3</v>
      </c>
      <c r="CW13" s="97">
        <f t="shared" si="58"/>
        <v>3</v>
      </c>
      <c r="CX13" s="97">
        <f t="shared" si="59"/>
        <v>2</v>
      </c>
      <c r="CY13" s="7">
        <v>290</v>
      </c>
      <c r="CZ13" s="33">
        <v>296</v>
      </c>
      <c r="DA13" s="7">
        <f t="shared" si="23"/>
        <v>102.06896551724138</v>
      </c>
      <c r="DB13" s="97">
        <f t="shared" si="60"/>
        <v>2</v>
      </c>
      <c r="DC13" s="168">
        <f t="shared" si="61"/>
        <v>25.510204081632654</v>
      </c>
      <c r="DD13" s="168">
        <f t="shared" si="62"/>
        <v>25.921709431649006</v>
      </c>
      <c r="DE13" s="50">
        <f t="shared" si="63"/>
        <v>1</v>
      </c>
      <c r="DF13" s="124">
        <v>43</v>
      </c>
      <c r="DG13" s="27">
        <v>28</v>
      </c>
      <c r="DH13" s="7">
        <f t="shared" si="24"/>
        <v>65.116279069767444</v>
      </c>
      <c r="DI13" s="97">
        <f t="shared" si="64"/>
        <v>8</v>
      </c>
      <c r="DJ13" s="123">
        <f t="shared" si="25"/>
        <v>3.7825475017593244</v>
      </c>
      <c r="DK13" s="123">
        <f t="shared" si="26"/>
        <v>2.4520535948857165</v>
      </c>
      <c r="DL13" s="97">
        <f t="shared" si="65"/>
        <v>10</v>
      </c>
      <c r="DM13" s="21">
        <v>874</v>
      </c>
      <c r="DN13" s="34">
        <v>2957</v>
      </c>
      <c r="DO13" s="7">
        <f t="shared" si="66"/>
        <v>338.32951945080094</v>
      </c>
      <c r="DP13" s="97">
        <f t="shared" si="67"/>
        <v>1</v>
      </c>
      <c r="DQ13" s="33">
        <f t="shared" si="27"/>
        <v>258.95437428846657</v>
      </c>
      <c r="DR13" s="97">
        <f t="shared" si="68"/>
        <v>10</v>
      </c>
      <c r="DS13" s="158" t="s">
        <v>75</v>
      </c>
      <c r="DT13" s="159">
        <v>88</v>
      </c>
      <c r="DU13" s="87">
        <f t="shared" si="92"/>
        <v>173.57001972386587</v>
      </c>
      <c r="DV13" s="104">
        <f t="shared" si="69"/>
        <v>2</v>
      </c>
      <c r="DW13" s="104">
        <f t="shared" si="70"/>
        <v>2</v>
      </c>
      <c r="DX13" s="108">
        <v>68</v>
      </c>
      <c r="DY13" s="109">
        <v>83.7</v>
      </c>
      <c r="DZ13" s="87">
        <f t="shared" si="71"/>
        <v>123.08823529411765</v>
      </c>
      <c r="EA13" s="105">
        <f t="shared" si="72"/>
        <v>1</v>
      </c>
      <c r="EB13" s="105">
        <f t="shared" si="73"/>
        <v>4</v>
      </c>
      <c r="EC13" s="126">
        <v>108.1</v>
      </c>
      <c r="ED13" s="126">
        <v>122.9</v>
      </c>
      <c r="EE13" s="127">
        <f t="shared" si="74"/>
        <v>113.69102682701204</v>
      </c>
      <c r="EF13" s="134">
        <f t="shared" si="75"/>
        <v>8</v>
      </c>
      <c r="EG13" s="155">
        <v>124.6</v>
      </c>
      <c r="EH13" s="156">
        <v>120.8</v>
      </c>
      <c r="EI13" s="155">
        <f t="shared" si="76"/>
        <v>96.950240770465484</v>
      </c>
      <c r="EJ13" s="152">
        <f t="shared" si="77"/>
        <v>4</v>
      </c>
      <c r="EK13" s="162">
        <v>426574</v>
      </c>
      <c r="EL13" s="163">
        <v>98425.4</v>
      </c>
      <c r="EM13" s="153">
        <f t="shared" si="78"/>
        <v>8.6194412820737369</v>
      </c>
      <c r="EN13" s="154">
        <v>24.4</v>
      </c>
      <c r="EO13" s="138">
        <f t="shared" si="79"/>
        <v>9</v>
      </c>
      <c r="EP13" s="141">
        <f t="shared" si="80"/>
        <v>10</v>
      </c>
      <c r="EQ13" s="138">
        <v>55.3</v>
      </c>
      <c r="ER13" s="143">
        <v>55.3</v>
      </c>
      <c r="ES13" s="162">
        <f t="shared" si="81"/>
        <v>100</v>
      </c>
      <c r="ET13" s="148">
        <f t="shared" si="82"/>
        <v>1</v>
      </c>
      <c r="EU13" s="138">
        <v>29</v>
      </c>
      <c r="EV13" s="143">
        <v>15</v>
      </c>
      <c r="EW13" s="146">
        <v>3.7</v>
      </c>
      <c r="EX13" s="154">
        <f t="shared" si="83"/>
        <v>51.724137931034484</v>
      </c>
      <c r="EY13" s="138">
        <f t="shared" si="84"/>
        <v>3</v>
      </c>
      <c r="EZ13" s="141">
        <f t="shared" si="88"/>
        <v>4</v>
      </c>
    </row>
    <row r="14" spans="1:156" ht="21" customHeight="1">
      <c r="A14" s="5" t="s">
        <v>21</v>
      </c>
      <c r="B14" s="37">
        <v>14642</v>
      </c>
      <c r="C14" s="37">
        <v>14698</v>
      </c>
      <c r="D14" s="18">
        <v>77537.2</v>
      </c>
      <c r="E14" s="95">
        <v>76648</v>
      </c>
      <c r="F14" s="18">
        <f t="shared" si="0"/>
        <v>98.853195627389184</v>
      </c>
      <c r="G14" s="97">
        <f t="shared" si="28"/>
        <v>8</v>
      </c>
      <c r="H14" s="18">
        <f t="shared" si="29"/>
        <v>5.2148591645121787</v>
      </c>
      <c r="I14" s="97">
        <f t="shared" si="28"/>
        <v>11</v>
      </c>
      <c r="J14" s="66">
        <v>728</v>
      </c>
      <c r="K14" s="36">
        <v>712</v>
      </c>
      <c r="L14" s="18">
        <f t="shared" si="1"/>
        <v>97.802197802197796</v>
      </c>
      <c r="M14" s="97">
        <f t="shared" ref="M14:O14" si="99">RANK(L14,L$8:L$18,0)</f>
        <v>9</v>
      </c>
      <c r="N14" s="18">
        <f t="shared" si="2"/>
        <v>484.41964893182745</v>
      </c>
      <c r="O14" s="97">
        <f t="shared" si="99"/>
        <v>4</v>
      </c>
      <c r="P14" s="6">
        <v>350350</v>
      </c>
      <c r="Q14" s="165">
        <v>434074.4</v>
      </c>
      <c r="R14" s="7">
        <f t="shared" si="3"/>
        <v>123.89735978307408</v>
      </c>
      <c r="S14" s="97">
        <f t="shared" ref="S14" si="100">RANK(R14,R$8:R$18,0)</f>
        <v>3</v>
      </c>
      <c r="T14" s="7">
        <f t="shared" si="32"/>
        <v>23.92774211173337</v>
      </c>
      <c r="U14" s="7">
        <f t="shared" si="4"/>
        <v>29.53288882841203</v>
      </c>
      <c r="V14" s="97">
        <f t="shared" ref="V14" si="101">RANK(U14,U$8:U$18,0)</f>
        <v>4</v>
      </c>
      <c r="W14" s="6">
        <v>206883</v>
      </c>
      <c r="X14" s="27">
        <v>841237</v>
      </c>
      <c r="Y14" s="7">
        <v>413.4</v>
      </c>
      <c r="Z14" s="50">
        <f t="shared" si="34"/>
        <v>2</v>
      </c>
      <c r="AA14" s="18">
        <f t="shared" si="5"/>
        <v>57.234793849503333</v>
      </c>
      <c r="AB14" s="97">
        <f t="shared" si="35"/>
        <v>2</v>
      </c>
      <c r="AC14" s="7">
        <v>27415</v>
      </c>
      <c r="AD14" s="131">
        <v>176742</v>
      </c>
      <c r="AE14" s="33">
        <v>61888</v>
      </c>
      <c r="AF14" s="7">
        <f t="shared" si="36"/>
        <v>644.69086266642353</v>
      </c>
      <c r="AG14" s="7">
        <f t="shared" si="6"/>
        <v>35.016012040148922</v>
      </c>
      <c r="AH14" s="97">
        <f t="shared" si="37"/>
        <v>10</v>
      </c>
      <c r="AI14" s="7">
        <f t="shared" si="7"/>
        <v>4.2106409035242889</v>
      </c>
      <c r="AJ14" s="97">
        <f t="shared" si="38"/>
        <v>11</v>
      </c>
      <c r="AK14" s="6">
        <v>30141</v>
      </c>
      <c r="AL14" s="27">
        <v>779349</v>
      </c>
      <c r="AM14" s="38">
        <f t="shared" si="8"/>
        <v>2585.6773166119237</v>
      </c>
      <c r="AN14" s="97">
        <f t="shared" si="39"/>
        <v>1</v>
      </c>
      <c r="AO14" s="7">
        <f t="shared" si="9"/>
        <v>53.024152945979047</v>
      </c>
      <c r="AP14" s="97">
        <f t="shared" si="40"/>
        <v>2</v>
      </c>
      <c r="AQ14" s="6">
        <v>343693</v>
      </c>
      <c r="AR14" s="27">
        <v>197560</v>
      </c>
      <c r="AS14" s="7">
        <f t="shared" si="10"/>
        <v>57.481531483038637</v>
      </c>
      <c r="AT14" s="97">
        <f t="shared" si="41"/>
        <v>10</v>
      </c>
      <c r="AU14" s="7">
        <f t="shared" si="11"/>
        <v>23.473091107772163</v>
      </c>
      <c r="AV14" s="7">
        <f t="shared" si="12"/>
        <v>13.44128452850728</v>
      </c>
      <c r="AW14" s="97">
        <f t="shared" si="42"/>
        <v>11</v>
      </c>
      <c r="AX14" s="7">
        <v>52558.8</v>
      </c>
      <c r="AY14" s="33">
        <v>45481.8</v>
      </c>
      <c r="AZ14" s="7">
        <v>86.5</v>
      </c>
      <c r="BA14" s="97">
        <f t="shared" si="43"/>
        <v>7</v>
      </c>
      <c r="BB14" s="7">
        <f t="shared" si="13"/>
        <v>3.589591585848928</v>
      </c>
      <c r="BC14" s="7">
        <f t="shared" si="14"/>
        <v>3.0944210096611786</v>
      </c>
      <c r="BD14" s="97">
        <f t="shared" si="44"/>
        <v>10</v>
      </c>
      <c r="BE14" s="19">
        <v>2469171.5</v>
      </c>
      <c r="BF14" s="29">
        <v>2600992.1</v>
      </c>
      <c r="BG14" s="7">
        <v>101.9</v>
      </c>
      <c r="BH14" s="97">
        <f t="shared" si="45"/>
        <v>6</v>
      </c>
      <c r="BI14" s="7">
        <f t="shared" si="15"/>
        <v>176.96231460062594</v>
      </c>
      <c r="BJ14" s="97">
        <f t="shared" si="46"/>
        <v>1</v>
      </c>
      <c r="BK14" s="7">
        <v>17309.5</v>
      </c>
      <c r="BL14" s="33">
        <v>16903.400000000001</v>
      </c>
      <c r="BM14" s="7">
        <f t="shared" si="16"/>
        <v>97.653889482654037</v>
      </c>
      <c r="BN14" s="97">
        <f t="shared" si="47"/>
        <v>4</v>
      </c>
      <c r="BO14" s="7">
        <v>14936.2</v>
      </c>
      <c r="BP14" s="33">
        <v>14623.2</v>
      </c>
      <c r="BQ14" s="7">
        <f t="shared" si="17"/>
        <v>97.904420133635057</v>
      </c>
      <c r="BR14" s="97">
        <f t="shared" si="48"/>
        <v>9</v>
      </c>
      <c r="BS14" s="6">
        <v>68305</v>
      </c>
      <c r="BT14" s="27">
        <v>70220</v>
      </c>
      <c r="BU14" s="7">
        <f t="shared" si="18"/>
        <v>102.8036014933021</v>
      </c>
      <c r="BV14" s="97">
        <f t="shared" si="49"/>
        <v>5</v>
      </c>
      <c r="BW14" s="6">
        <v>159202</v>
      </c>
      <c r="BX14" s="27">
        <v>168911</v>
      </c>
      <c r="BY14" s="7">
        <f t="shared" si="19"/>
        <v>106.09854147560959</v>
      </c>
      <c r="BZ14" s="97">
        <f t="shared" si="50"/>
        <v>6</v>
      </c>
      <c r="CA14" s="6">
        <v>41366</v>
      </c>
      <c r="CB14" s="27">
        <v>45003</v>
      </c>
      <c r="CC14" s="18">
        <f t="shared" si="20"/>
        <v>108.79224483875647</v>
      </c>
      <c r="CD14" s="97">
        <f t="shared" si="51"/>
        <v>6</v>
      </c>
      <c r="CE14" s="102">
        <v>10115</v>
      </c>
      <c r="CF14" s="101">
        <v>9293</v>
      </c>
      <c r="CG14" s="18">
        <f t="shared" ref="CG14:CG18" si="102">CF14/CE14*100</f>
        <v>91.873455264458727</v>
      </c>
      <c r="CH14" s="97">
        <f t="shared" si="53"/>
        <v>7</v>
      </c>
      <c r="CI14" s="6">
        <v>609680.80000000005</v>
      </c>
      <c r="CJ14" s="27">
        <v>645750.69999999995</v>
      </c>
      <c r="CK14" s="7">
        <v>100.3</v>
      </c>
      <c r="CL14" s="97">
        <f t="shared" si="54"/>
        <v>6</v>
      </c>
      <c r="CM14" s="7">
        <f t="shared" si="21"/>
        <v>43.934596543747446</v>
      </c>
      <c r="CN14" s="97">
        <f t="shared" si="55"/>
        <v>10</v>
      </c>
      <c r="CO14" s="93">
        <v>3.3</v>
      </c>
      <c r="CP14" s="36">
        <v>3.2</v>
      </c>
      <c r="CQ14" s="18">
        <f t="shared" si="22"/>
        <v>96.969696969696983</v>
      </c>
      <c r="CR14" s="97">
        <f t="shared" si="56"/>
        <v>5</v>
      </c>
      <c r="CS14" s="97">
        <f t="shared" si="57"/>
        <v>6</v>
      </c>
      <c r="CT14" s="66">
        <v>17787.599999999999</v>
      </c>
      <c r="CU14" s="27">
        <v>18072.400000000001</v>
      </c>
      <c r="CV14" s="18">
        <v>103.9</v>
      </c>
      <c r="CW14" s="97">
        <f t="shared" si="58"/>
        <v>7</v>
      </c>
      <c r="CX14" s="97">
        <f t="shared" si="59"/>
        <v>10</v>
      </c>
      <c r="CY14" s="7">
        <v>310</v>
      </c>
      <c r="CZ14" s="33">
        <v>309</v>
      </c>
      <c r="DA14" s="7">
        <f t="shared" si="23"/>
        <v>99.677419354838719</v>
      </c>
      <c r="DB14" s="97">
        <f t="shared" si="60"/>
        <v>4</v>
      </c>
      <c r="DC14" s="168">
        <f t="shared" si="61"/>
        <v>21.17197104220735</v>
      </c>
      <c r="DD14" s="168">
        <f t="shared" si="62"/>
        <v>21.023268471900941</v>
      </c>
      <c r="DE14" s="50">
        <f t="shared" si="63"/>
        <v>3</v>
      </c>
      <c r="DF14" s="124">
        <v>33</v>
      </c>
      <c r="DG14" s="27">
        <v>22</v>
      </c>
      <c r="DH14" s="7">
        <f t="shared" si="24"/>
        <v>66.666666666666657</v>
      </c>
      <c r="DI14" s="97">
        <f t="shared" si="64"/>
        <v>9</v>
      </c>
      <c r="DJ14" s="123">
        <f t="shared" si="25"/>
        <v>2.253790465783363</v>
      </c>
      <c r="DK14" s="123">
        <f t="shared" si="26"/>
        <v>1.4968022860253096</v>
      </c>
      <c r="DL14" s="97">
        <f t="shared" si="65"/>
        <v>5</v>
      </c>
      <c r="DM14" s="21">
        <v>2725</v>
      </c>
      <c r="DN14" s="34">
        <v>4353</v>
      </c>
      <c r="DO14" s="7">
        <f t="shared" si="66"/>
        <v>159.74311926605503</v>
      </c>
      <c r="DP14" s="97">
        <f t="shared" si="67"/>
        <v>3</v>
      </c>
      <c r="DQ14" s="33">
        <f t="shared" si="27"/>
        <v>296.16274323037152</v>
      </c>
      <c r="DR14" s="97">
        <f t="shared" si="68"/>
        <v>8</v>
      </c>
      <c r="DS14" s="158" t="s">
        <v>76</v>
      </c>
      <c r="DT14" s="159">
        <v>86</v>
      </c>
      <c r="DU14" s="87">
        <f t="shared" si="92"/>
        <v>226.91292875989447</v>
      </c>
      <c r="DV14" s="104">
        <f t="shared" si="69"/>
        <v>1</v>
      </c>
      <c r="DW14" s="104">
        <f t="shared" si="70"/>
        <v>4</v>
      </c>
      <c r="DX14" s="108">
        <v>71.3</v>
      </c>
      <c r="DY14" s="109">
        <v>72.5</v>
      </c>
      <c r="DZ14" s="87">
        <f t="shared" si="71"/>
        <v>101.68302945301544</v>
      </c>
      <c r="EA14" s="105">
        <f t="shared" si="72"/>
        <v>9</v>
      </c>
      <c r="EB14" s="105">
        <f t="shared" si="73"/>
        <v>9</v>
      </c>
      <c r="EC14" s="126">
        <v>80.2</v>
      </c>
      <c r="ED14" s="126">
        <v>97.6</v>
      </c>
      <c r="EE14" s="127">
        <f t="shared" si="74"/>
        <v>121.69576059850374</v>
      </c>
      <c r="EF14" s="134">
        <f t="shared" si="75"/>
        <v>2</v>
      </c>
      <c r="EG14" s="155">
        <v>104.4</v>
      </c>
      <c r="EH14" s="156">
        <v>99.1</v>
      </c>
      <c r="EI14" s="155">
        <f t="shared" si="76"/>
        <v>94.923371647509569</v>
      </c>
      <c r="EJ14" s="152">
        <f t="shared" si="77"/>
        <v>11</v>
      </c>
      <c r="EK14" s="162">
        <v>181034.8</v>
      </c>
      <c r="EL14" s="163">
        <v>98883.3</v>
      </c>
      <c r="EM14" s="153">
        <f t="shared" si="78"/>
        <v>6.7276704313512043</v>
      </c>
      <c r="EN14" s="154">
        <v>57.7</v>
      </c>
      <c r="EO14" s="138">
        <f t="shared" si="79"/>
        <v>11</v>
      </c>
      <c r="EP14" s="141">
        <f t="shared" si="80"/>
        <v>8</v>
      </c>
      <c r="EQ14" s="138">
        <v>82.1</v>
      </c>
      <c r="ER14" s="143">
        <v>82.1</v>
      </c>
      <c r="ES14" s="162">
        <f t="shared" si="81"/>
        <v>100</v>
      </c>
      <c r="ET14" s="148">
        <f t="shared" si="82"/>
        <v>1</v>
      </c>
      <c r="EU14" s="138">
        <v>40</v>
      </c>
      <c r="EV14" s="143">
        <v>21</v>
      </c>
      <c r="EW14" s="146">
        <v>4</v>
      </c>
      <c r="EX14" s="154">
        <f t="shared" si="83"/>
        <v>52.5</v>
      </c>
      <c r="EY14" s="138">
        <f t="shared" si="84"/>
        <v>5</v>
      </c>
      <c r="EZ14" s="141">
        <f t="shared" si="88"/>
        <v>5</v>
      </c>
    </row>
    <row r="15" spans="1:156" ht="20.25" customHeight="1">
      <c r="A15" s="5" t="s">
        <v>22</v>
      </c>
      <c r="B15" s="37">
        <v>16557</v>
      </c>
      <c r="C15" s="37">
        <v>16467</v>
      </c>
      <c r="D15" s="18">
        <v>109881.7</v>
      </c>
      <c r="E15" s="95">
        <v>117856.5</v>
      </c>
      <c r="F15" s="18">
        <f t="shared" si="0"/>
        <v>107.25762342592078</v>
      </c>
      <c r="G15" s="97">
        <f t="shared" si="28"/>
        <v>4</v>
      </c>
      <c r="H15" s="18">
        <f t="shared" si="29"/>
        <v>7.1571324467116053</v>
      </c>
      <c r="I15" s="97">
        <f t="shared" si="28"/>
        <v>7</v>
      </c>
      <c r="J15" s="66">
        <v>522</v>
      </c>
      <c r="K15" s="36">
        <v>526</v>
      </c>
      <c r="L15" s="18">
        <f t="shared" si="1"/>
        <v>100.76628352490422</v>
      </c>
      <c r="M15" s="97">
        <f t="shared" ref="M15:O15" si="103">RANK(L15,L$8:L$18,0)</f>
        <v>5</v>
      </c>
      <c r="N15" s="18">
        <f t="shared" si="2"/>
        <v>319.42673225238354</v>
      </c>
      <c r="O15" s="97">
        <f t="shared" si="103"/>
        <v>10</v>
      </c>
      <c r="P15" s="6">
        <v>426514.4</v>
      </c>
      <c r="Q15" s="165">
        <v>456912.2</v>
      </c>
      <c r="R15" s="7">
        <f t="shared" si="3"/>
        <v>107.12702783305792</v>
      </c>
      <c r="S15" s="97">
        <f t="shared" ref="S15" si="104">RANK(R15,R$8:R$18,0)</f>
        <v>5</v>
      </c>
      <c r="T15" s="7">
        <f t="shared" si="32"/>
        <v>25.760367216283143</v>
      </c>
      <c r="U15" s="7">
        <f t="shared" si="4"/>
        <v>27.747142770389264</v>
      </c>
      <c r="V15" s="97">
        <f t="shared" ref="V15" si="105">RANK(U15,U$8:U$18,0)</f>
        <v>5</v>
      </c>
      <c r="W15" s="6">
        <v>170308</v>
      </c>
      <c r="X15" s="27">
        <v>767728</v>
      </c>
      <c r="Y15" s="7">
        <v>458.3</v>
      </c>
      <c r="Z15" s="50">
        <f t="shared" si="34"/>
        <v>1</v>
      </c>
      <c r="AA15" s="18">
        <f t="shared" si="5"/>
        <v>46.62221412522014</v>
      </c>
      <c r="AB15" s="97">
        <f t="shared" si="35"/>
        <v>3</v>
      </c>
      <c r="AC15" s="7">
        <v>111515</v>
      </c>
      <c r="AD15" s="131">
        <v>99036</v>
      </c>
      <c r="AE15" s="33">
        <v>679184</v>
      </c>
      <c r="AF15" s="7">
        <f t="shared" si="36"/>
        <v>88.809577186925523</v>
      </c>
      <c r="AG15" s="7">
        <f t="shared" si="6"/>
        <v>685.79506442101865</v>
      </c>
      <c r="AH15" s="97">
        <f t="shared" si="37"/>
        <v>1</v>
      </c>
      <c r="AI15" s="7">
        <f t="shared" si="7"/>
        <v>41.245156980627925</v>
      </c>
      <c r="AJ15" s="97">
        <f t="shared" si="38"/>
        <v>1</v>
      </c>
      <c r="AK15" s="6">
        <v>71272</v>
      </c>
      <c r="AL15" s="27">
        <v>88544</v>
      </c>
      <c r="AM15" s="38">
        <f t="shared" si="8"/>
        <v>124.23392075429341</v>
      </c>
      <c r="AN15" s="97">
        <f t="shared" si="39"/>
        <v>3</v>
      </c>
      <c r="AO15" s="7">
        <f t="shared" si="9"/>
        <v>5.3770571445922144</v>
      </c>
      <c r="AP15" s="97">
        <f t="shared" si="40"/>
        <v>7</v>
      </c>
      <c r="AQ15" s="6">
        <v>526841</v>
      </c>
      <c r="AR15" s="27">
        <v>895302</v>
      </c>
      <c r="AS15" s="7">
        <f t="shared" si="10"/>
        <v>169.93779907030776</v>
      </c>
      <c r="AT15" s="97">
        <f t="shared" si="41"/>
        <v>2</v>
      </c>
      <c r="AU15" s="7">
        <f t="shared" si="11"/>
        <v>31.819834511082927</v>
      </c>
      <c r="AV15" s="7">
        <f t="shared" si="12"/>
        <v>54.369466205137549</v>
      </c>
      <c r="AW15" s="97">
        <f t="shared" si="42"/>
        <v>6</v>
      </c>
      <c r="AX15" s="7">
        <v>93881.15</v>
      </c>
      <c r="AY15" s="33">
        <v>113984.86</v>
      </c>
      <c r="AZ15" s="7">
        <v>121.4</v>
      </c>
      <c r="BA15" s="97">
        <f t="shared" si="43"/>
        <v>4</v>
      </c>
      <c r="BB15" s="7">
        <f t="shared" si="13"/>
        <v>5.6701787763483722</v>
      </c>
      <c r="BC15" s="7">
        <f t="shared" si="14"/>
        <v>6.9220173680694721</v>
      </c>
      <c r="BD15" s="97">
        <f t="shared" si="44"/>
        <v>8</v>
      </c>
      <c r="BE15" s="19">
        <v>1777934.4</v>
      </c>
      <c r="BF15" s="29">
        <v>1959245.3</v>
      </c>
      <c r="BG15" s="7">
        <v>105.8</v>
      </c>
      <c r="BH15" s="97">
        <f t="shared" si="45"/>
        <v>2</v>
      </c>
      <c r="BI15" s="7">
        <f t="shared" si="15"/>
        <v>118.98009959312564</v>
      </c>
      <c r="BJ15" s="97">
        <f t="shared" si="46"/>
        <v>3</v>
      </c>
      <c r="BK15" s="7">
        <v>17535</v>
      </c>
      <c r="BL15" s="33">
        <v>18690.400000000001</v>
      </c>
      <c r="BM15" s="7">
        <f t="shared" si="16"/>
        <v>106.58910749928714</v>
      </c>
      <c r="BN15" s="97">
        <f t="shared" si="47"/>
        <v>1</v>
      </c>
      <c r="BO15" s="7">
        <v>5962.1</v>
      </c>
      <c r="BP15" s="33">
        <v>6499.5</v>
      </c>
      <c r="BQ15" s="7">
        <f t="shared" si="17"/>
        <v>109.01360258969154</v>
      </c>
      <c r="BR15" s="97">
        <f t="shared" si="48"/>
        <v>1</v>
      </c>
      <c r="BS15" s="6">
        <v>24259</v>
      </c>
      <c r="BT15" s="27">
        <v>26184</v>
      </c>
      <c r="BU15" s="7">
        <f t="shared" si="18"/>
        <v>107.93519930747351</v>
      </c>
      <c r="BV15" s="97">
        <f t="shared" si="49"/>
        <v>3</v>
      </c>
      <c r="BW15" s="6">
        <v>49901</v>
      </c>
      <c r="BX15" s="27">
        <v>55467</v>
      </c>
      <c r="BY15" s="7">
        <f t="shared" si="19"/>
        <v>111.15408508847517</v>
      </c>
      <c r="BZ15" s="97">
        <f t="shared" si="50"/>
        <v>2</v>
      </c>
      <c r="CA15" s="6">
        <v>23591</v>
      </c>
      <c r="CB15" s="27">
        <v>24199</v>
      </c>
      <c r="CC15" s="18">
        <f t="shared" si="20"/>
        <v>102.57725403755668</v>
      </c>
      <c r="CD15" s="97">
        <f t="shared" si="51"/>
        <v>8</v>
      </c>
      <c r="CE15" s="102">
        <v>24007</v>
      </c>
      <c r="CF15" s="101">
        <v>23775</v>
      </c>
      <c r="CG15" s="18">
        <f t="shared" si="102"/>
        <v>99.033615195567961</v>
      </c>
      <c r="CH15" s="97">
        <f t="shared" si="53"/>
        <v>6</v>
      </c>
      <c r="CI15" s="6">
        <v>1127298.6000000001</v>
      </c>
      <c r="CJ15" s="27">
        <v>1104716.5</v>
      </c>
      <c r="CK15" s="7">
        <v>92.8</v>
      </c>
      <c r="CL15" s="97">
        <f t="shared" si="54"/>
        <v>10</v>
      </c>
      <c r="CM15" s="7">
        <f t="shared" si="21"/>
        <v>67.086688528572296</v>
      </c>
      <c r="CN15" s="97">
        <f t="shared" si="55"/>
        <v>5</v>
      </c>
      <c r="CO15" s="66">
        <v>2.1</v>
      </c>
      <c r="CP15" s="36">
        <v>2</v>
      </c>
      <c r="CQ15" s="18">
        <f t="shared" si="22"/>
        <v>95.238095238095227</v>
      </c>
      <c r="CR15" s="97">
        <f t="shared" si="56"/>
        <v>4</v>
      </c>
      <c r="CS15" s="97">
        <f t="shared" si="57"/>
        <v>2</v>
      </c>
      <c r="CT15" s="66">
        <v>16611.7</v>
      </c>
      <c r="CU15" s="27">
        <v>17898.900000000001</v>
      </c>
      <c r="CV15" s="18">
        <v>108.8</v>
      </c>
      <c r="CW15" s="97">
        <f t="shared" si="58"/>
        <v>1</v>
      </c>
      <c r="CX15" s="97">
        <f t="shared" si="59"/>
        <v>11</v>
      </c>
      <c r="CY15" s="7">
        <v>324</v>
      </c>
      <c r="CZ15" s="33">
        <v>312</v>
      </c>
      <c r="DA15" s="7">
        <f t="shared" si="23"/>
        <v>96.296296296296291</v>
      </c>
      <c r="DB15" s="97">
        <f t="shared" si="60"/>
        <v>6</v>
      </c>
      <c r="DC15" s="168">
        <f t="shared" si="61"/>
        <v>19.568762456966844</v>
      </c>
      <c r="DD15" s="168">
        <f t="shared" si="62"/>
        <v>18.946984878848603</v>
      </c>
      <c r="DE15" s="50">
        <f t="shared" si="63"/>
        <v>4</v>
      </c>
      <c r="DF15" s="124">
        <v>49</v>
      </c>
      <c r="DG15" s="27">
        <v>28</v>
      </c>
      <c r="DH15" s="7">
        <f t="shared" si="24"/>
        <v>57.142857142857139</v>
      </c>
      <c r="DI15" s="97">
        <f t="shared" si="64"/>
        <v>1</v>
      </c>
      <c r="DJ15" s="123">
        <f t="shared" si="25"/>
        <v>2.9594733345412818</v>
      </c>
      <c r="DK15" s="123">
        <f t="shared" si="26"/>
        <v>1.7003704378453877</v>
      </c>
      <c r="DL15" s="97">
        <f t="shared" si="65"/>
        <v>8</v>
      </c>
      <c r="DM15" s="21">
        <v>7079</v>
      </c>
      <c r="DN15" s="34">
        <v>5561</v>
      </c>
      <c r="DO15" s="7">
        <f t="shared" si="66"/>
        <v>78.556293261760132</v>
      </c>
      <c r="DP15" s="97">
        <f t="shared" si="67"/>
        <v>10</v>
      </c>
      <c r="DQ15" s="33">
        <f t="shared" si="27"/>
        <v>337.7057144592215</v>
      </c>
      <c r="DR15" s="97">
        <f t="shared" si="68"/>
        <v>7</v>
      </c>
      <c r="DS15" s="108" t="s">
        <v>77</v>
      </c>
      <c r="DT15" s="109">
        <v>89</v>
      </c>
      <c r="DU15" s="87">
        <f t="shared" si="92"/>
        <v>159.78456014362655</v>
      </c>
      <c r="DV15" s="104">
        <f t="shared" si="69"/>
        <v>5</v>
      </c>
      <c r="DW15" s="104">
        <f t="shared" si="70"/>
        <v>1</v>
      </c>
      <c r="DX15" s="108">
        <v>70.13</v>
      </c>
      <c r="DY15" s="109">
        <v>80.400000000000006</v>
      </c>
      <c r="DZ15" s="87">
        <f t="shared" si="71"/>
        <v>114.64423214031088</v>
      </c>
      <c r="EA15" s="105">
        <f t="shared" si="72"/>
        <v>3</v>
      </c>
      <c r="EB15" s="105">
        <f t="shared" si="73"/>
        <v>6</v>
      </c>
      <c r="EC15" s="126">
        <v>96.1</v>
      </c>
      <c r="ED15" s="126">
        <v>112.2</v>
      </c>
      <c r="EE15" s="127">
        <f t="shared" si="74"/>
        <v>116.75338189386058</v>
      </c>
      <c r="EF15" s="134">
        <f t="shared" si="75"/>
        <v>7</v>
      </c>
      <c r="EG15" s="155">
        <v>112.2</v>
      </c>
      <c r="EH15" s="156">
        <v>108.1</v>
      </c>
      <c r="EI15" s="155">
        <f t="shared" si="76"/>
        <v>96.345811051693403</v>
      </c>
      <c r="EJ15" s="152">
        <f t="shared" si="77"/>
        <v>10</v>
      </c>
      <c r="EK15" s="162">
        <v>301253.34999999998</v>
      </c>
      <c r="EL15" s="163">
        <v>544155.9</v>
      </c>
      <c r="EM15" s="153">
        <f t="shared" si="78"/>
        <v>33.045235926398256</v>
      </c>
      <c r="EN15" s="154">
        <v>190.8</v>
      </c>
      <c r="EO15" s="138">
        <f t="shared" si="79"/>
        <v>6</v>
      </c>
      <c r="EP15" s="141">
        <f t="shared" si="80"/>
        <v>3</v>
      </c>
      <c r="EQ15" s="138">
        <v>40.700000000000003</v>
      </c>
      <c r="ER15" s="143">
        <v>40.6</v>
      </c>
      <c r="ES15" s="162">
        <f t="shared" si="81"/>
        <v>99.754299754299751</v>
      </c>
      <c r="ET15" s="148">
        <f t="shared" si="82"/>
        <v>4</v>
      </c>
      <c r="EU15" s="138">
        <v>18</v>
      </c>
      <c r="EV15" s="143">
        <v>10</v>
      </c>
      <c r="EW15" s="146">
        <v>1.8</v>
      </c>
      <c r="EX15" s="154">
        <f t="shared" si="83"/>
        <v>55.555555555555557</v>
      </c>
      <c r="EY15" s="138">
        <f t="shared" si="84"/>
        <v>1</v>
      </c>
      <c r="EZ15" s="141">
        <f t="shared" si="88"/>
        <v>7</v>
      </c>
    </row>
    <row r="16" spans="1:156" ht="21" customHeight="1">
      <c r="A16" s="5" t="s">
        <v>23</v>
      </c>
      <c r="B16" s="37">
        <v>10067</v>
      </c>
      <c r="C16" s="37">
        <v>10175</v>
      </c>
      <c r="D16" s="18">
        <v>109367.9</v>
      </c>
      <c r="E16" s="95">
        <v>119565.6</v>
      </c>
      <c r="F16" s="18">
        <f t="shared" si="0"/>
        <v>109.32421670343859</v>
      </c>
      <c r="G16" s="97">
        <f t="shared" si="28"/>
        <v>3</v>
      </c>
      <c r="H16" s="18">
        <f t="shared" si="29"/>
        <v>11.75091891891892</v>
      </c>
      <c r="I16" s="97">
        <f t="shared" si="28"/>
        <v>2</v>
      </c>
      <c r="J16" s="66">
        <v>467</v>
      </c>
      <c r="K16" s="36">
        <v>479</v>
      </c>
      <c r="L16" s="18">
        <f t="shared" si="1"/>
        <v>102.5695931477516</v>
      </c>
      <c r="M16" s="97">
        <f t="shared" ref="M16:O16" si="106">RANK(L16,L$8:L$18,0)</f>
        <v>4</v>
      </c>
      <c r="N16" s="18">
        <f t="shared" si="2"/>
        <v>470.76167076167076</v>
      </c>
      <c r="O16" s="97">
        <f t="shared" si="106"/>
        <v>6</v>
      </c>
      <c r="P16" s="6">
        <v>50327.4</v>
      </c>
      <c r="Q16" s="165">
        <v>36292.400000000001</v>
      </c>
      <c r="R16" s="7">
        <f t="shared" si="3"/>
        <v>72.112606651645024</v>
      </c>
      <c r="S16" s="97">
        <f t="shared" ref="S16" si="107">RANK(R16,R$8:R$18,0)</f>
        <v>9</v>
      </c>
      <c r="T16" s="7">
        <f t="shared" si="32"/>
        <v>4.9992450581106587</v>
      </c>
      <c r="U16" s="7">
        <f t="shared" si="4"/>
        <v>3.5668206388206389</v>
      </c>
      <c r="V16" s="97">
        <f t="shared" ref="V16" si="108">RANK(U16,U$8:U$18,0)</f>
        <v>9</v>
      </c>
      <c r="W16" s="6">
        <v>258759</v>
      </c>
      <c r="X16" s="27">
        <v>171156</v>
      </c>
      <c r="Y16" s="7">
        <v>67.099999999999994</v>
      </c>
      <c r="Z16" s="50">
        <f t="shared" si="34"/>
        <v>8</v>
      </c>
      <c r="AA16" s="18">
        <f t="shared" si="5"/>
        <v>16.8212285012285</v>
      </c>
      <c r="AB16" s="97">
        <f t="shared" si="35"/>
        <v>7</v>
      </c>
      <c r="AC16" s="7">
        <v>212106</v>
      </c>
      <c r="AD16" s="131">
        <v>197819</v>
      </c>
      <c r="AE16" s="33">
        <v>100876</v>
      </c>
      <c r="AF16" s="7">
        <f t="shared" si="36"/>
        <v>93.264216948129715</v>
      </c>
      <c r="AG16" s="7">
        <f t="shared" si="6"/>
        <v>50.994090557529859</v>
      </c>
      <c r="AH16" s="97">
        <f t="shared" si="37"/>
        <v>8</v>
      </c>
      <c r="AI16" s="7">
        <f t="shared" si="7"/>
        <v>9.9141031941031947</v>
      </c>
      <c r="AJ16" s="97">
        <f t="shared" si="38"/>
        <v>5</v>
      </c>
      <c r="AK16" s="6">
        <v>60940</v>
      </c>
      <c r="AL16" s="27">
        <v>70280</v>
      </c>
      <c r="AM16" s="39">
        <f t="shared" si="8"/>
        <v>115.32655070561208</v>
      </c>
      <c r="AN16" s="97">
        <f t="shared" si="39"/>
        <v>5</v>
      </c>
      <c r="AO16" s="7">
        <f t="shared" si="9"/>
        <v>6.9071253071253071</v>
      </c>
      <c r="AP16" s="97">
        <f t="shared" si="40"/>
        <v>6</v>
      </c>
      <c r="AQ16" s="6">
        <v>315054</v>
      </c>
      <c r="AR16" s="27">
        <v>287525</v>
      </c>
      <c r="AS16" s="7">
        <f t="shared" si="10"/>
        <v>91.262132840719374</v>
      </c>
      <c r="AT16" s="97">
        <f t="shared" si="41"/>
        <v>6</v>
      </c>
      <c r="AU16" s="7">
        <f t="shared" si="11"/>
        <v>31.29571868481176</v>
      </c>
      <c r="AV16" s="7">
        <f t="shared" si="12"/>
        <v>28.257985257985258</v>
      </c>
      <c r="AW16" s="97">
        <f t="shared" si="42"/>
        <v>8</v>
      </c>
      <c r="AX16" s="7">
        <v>33092.15</v>
      </c>
      <c r="AY16" s="33">
        <v>28204.19</v>
      </c>
      <c r="AZ16" s="7">
        <v>85.2</v>
      </c>
      <c r="BA16" s="97">
        <f t="shared" si="43"/>
        <v>8</v>
      </c>
      <c r="BB16" s="7">
        <f t="shared" si="13"/>
        <v>3.2871908214959773</v>
      </c>
      <c r="BC16" s="7">
        <f t="shared" si="14"/>
        <v>2.7719105651105651</v>
      </c>
      <c r="BD16" s="97">
        <f t="shared" si="44"/>
        <v>11</v>
      </c>
      <c r="BE16" s="19">
        <v>450418.6</v>
      </c>
      <c r="BF16" s="29">
        <v>456150.1</v>
      </c>
      <c r="BG16" s="7">
        <v>94.1</v>
      </c>
      <c r="BH16" s="97">
        <f t="shared" si="45"/>
        <v>8</v>
      </c>
      <c r="BI16" s="7">
        <f t="shared" si="15"/>
        <v>44.830476658476655</v>
      </c>
      <c r="BJ16" s="97">
        <f t="shared" si="46"/>
        <v>7</v>
      </c>
      <c r="BK16" s="7">
        <v>3518.3</v>
      </c>
      <c r="BL16" s="33">
        <v>3408.6</v>
      </c>
      <c r="BM16" s="7">
        <f t="shared" si="16"/>
        <v>96.882016883153781</v>
      </c>
      <c r="BN16" s="97">
        <f t="shared" si="47"/>
        <v>6</v>
      </c>
      <c r="BO16" s="7">
        <v>1395</v>
      </c>
      <c r="BP16" s="33">
        <v>1395.2</v>
      </c>
      <c r="BQ16" s="7">
        <f t="shared" si="17"/>
        <v>100.01433691756272</v>
      </c>
      <c r="BR16" s="97">
        <f t="shared" si="48"/>
        <v>6</v>
      </c>
      <c r="BS16" s="6">
        <v>4853</v>
      </c>
      <c r="BT16" s="27">
        <v>4951</v>
      </c>
      <c r="BU16" s="7">
        <f t="shared" si="18"/>
        <v>102.01936946218835</v>
      </c>
      <c r="BV16" s="97">
        <f t="shared" si="49"/>
        <v>7</v>
      </c>
      <c r="BW16" s="6">
        <v>4388</v>
      </c>
      <c r="BX16" s="27">
        <v>4762</v>
      </c>
      <c r="BY16" s="7">
        <f t="shared" si="19"/>
        <v>108.52324521422061</v>
      </c>
      <c r="BZ16" s="97">
        <f t="shared" si="50"/>
        <v>4</v>
      </c>
      <c r="CA16" s="6">
        <v>7474</v>
      </c>
      <c r="CB16" s="27">
        <v>6752</v>
      </c>
      <c r="CC16" s="18">
        <f t="shared" si="20"/>
        <v>90.339844795290333</v>
      </c>
      <c r="CD16" s="97">
        <f t="shared" si="51"/>
        <v>11</v>
      </c>
      <c r="CE16" s="102">
        <v>2068</v>
      </c>
      <c r="CF16" s="101">
        <v>2111</v>
      </c>
      <c r="CG16" s="18">
        <f t="shared" si="102"/>
        <v>102.07930367504837</v>
      </c>
      <c r="CH16" s="97">
        <f t="shared" si="53"/>
        <v>5</v>
      </c>
      <c r="CI16" s="6">
        <v>954045.5</v>
      </c>
      <c r="CJ16" s="27">
        <v>1002830.5</v>
      </c>
      <c r="CK16" s="7">
        <v>99.5</v>
      </c>
      <c r="CL16" s="97">
        <f t="shared" si="54"/>
        <v>7</v>
      </c>
      <c r="CM16" s="7">
        <f t="shared" si="21"/>
        <v>98.558280098280093</v>
      </c>
      <c r="CN16" s="97">
        <f t="shared" si="55"/>
        <v>3</v>
      </c>
      <c r="CO16" s="66">
        <v>3</v>
      </c>
      <c r="CP16" s="36">
        <v>3.5</v>
      </c>
      <c r="CQ16" s="18">
        <f t="shared" si="22"/>
        <v>116.66666666666667</v>
      </c>
      <c r="CR16" s="97">
        <f t="shared" si="56"/>
        <v>11</v>
      </c>
      <c r="CS16" s="97">
        <f t="shared" si="57"/>
        <v>10</v>
      </c>
      <c r="CT16" s="66">
        <v>22254.2</v>
      </c>
      <c r="CU16" s="27">
        <v>23716.7</v>
      </c>
      <c r="CV16" s="18">
        <v>104.3</v>
      </c>
      <c r="CW16" s="97">
        <f t="shared" si="58"/>
        <v>6</v>
      </c>
      <c r="CX16" s="97">
        <f t="shared" si="59"/>
        <v>5</v>
      </c>
      <c r="CY16" s="7">
        <v>176</v>
      </c>
      <c r="CZ16" s="33">
        <v>164</v>
      </c>
      <c r="DA16" s="7">
        <f t="shared" si="23"/>
        <v>93.181818181818173</v>
      </c>
      <c r="DB16" s="97">
        <f t="shared" si="60"/>
        <v>9</v>
      </c>
      <c r="DC16" s="168">
        <f t="shared" si="61"/>
        <v>17.482864805801132</v>
      </c>
      <c r="DD16" s="168">
        <f t="shared" si="62"/>
        <v>16.117936117936118</v>
      </c>
      <c r="DE16" s="50">
        <f t="shared" si="63"/>
        <v>9</v>
      </c>
      <c r="DF16" s="124">
        <v>22</v>
      </c>
      <c r="DG16" s="27">
        <v>14</v>
      </c>
      <c r="DH16" s="7">
        <f t="shared" si="24"/>
        <v>63.636363636363633</v>
      </c>
      <c r="DI16" s="97">
        <f t="shared" si="64"/>
        <v>4</v>
      </c>
      <c r="DJ16" s="123">
        <f t="shared" si="25"/>
        <v>2.1853581007251415</v>
      </c>
      <c r="DK16" s="123">
        <f t="shared" si="26"/>
        <v>1.3759213759213758</v>
      </c>
      <c r="DL16" s="97">
        <f t="shared" si="65"/>
        <v>3</v>
      </c>
      <c r="DM16" s="21">
        <v>9049</v>
      </c>
      <c r="DN16" s="34">
        <v>8678</v>
      </c>
      <c r="DO16" s="7">
        <f t="shared" si="66"/>
        <v>95.900099458503703</v>
      </c>
      <c r="DP16" s="97">
        <f t="shared" si="67"/>
        <v>8</v>
      </c>
      <c r="DQ16" s="33">
        <f t="shared" si="27"/>
        <v>852.87469287469287</v>
      </c>
      <c r="DR16" s="97">
        <f t="shared" si="68"/>
        <v>2</v>
      </c>
      <c r="DS16" s="108">
        <v>50</v>
      </c>
      <c r="DT16" s="109">
        <v>51</v>
      </c>
      <c r="DU16" s="87">
        <f t="shared" si="92"/>
        <v>102</v>
      </c>
      <c r="DV16" s="104">
        <f t="shared" si="69"/>
        <v>8</v>
      </c>
      <c r="DW16" s="104">
        <f t="shared" si="70"/>
        <v>10</v>
      </c>
      <c r="DX16" s="108">
        <v>61.9</v>
      </c>
      <c r="DY16" s="109">
        <v>73</v>
      </c>
      <c r="DZ16" s="87">
        <f t="shared" si="71"/>
        <v>117.93214862681745</v>
      </c>
      <c r="EA16" s="105">
        <f t="shared" si="72"/>
        <v>2</v>
      </c>
      <c r="EB16" s="105">
        <f t="shared" si="73"/>
        <v>8</v>
      </c>
      <c r="EC16" s="126">
        <v>88.9</v>
      </c>
      <c r="ED16" s="126">
        <v>105.2</v>
      </c>
      <c r="EE16" s="127">
        <f t="shared" si="74"/>
        <v>118.33520809898764</v>
      </c>
      <c r="EF16" s="134">
        <f t="shared" si="75"/>
        <v>6</v>
      </c>
      <c r="EG16" s="155">
        <v>106.1</v>
      </c>
      <c r="EH16" s="156">
        <v>106.3</v>
      </c>
      <c r="EI16" s="155">
        <f t="shared" si="76"/>
        <v>100.1885014137606</v>
      </c>
      <c r="EJ16" s="152">
        <f t="shared" si="77"/>
        <v>1</v>
      </c>
      <c r="EK16" s="162">
        <v>334627.5</v>
      </c>
      <c r="EL16" s="163">
        <v>138865</v>
      </c>
      <c r="EM16" s="153">
        <f t="shared" si="78"/>
        <v>13.647665847665847</v>
      </c>
      <c r="EN16" s="154">
        <v>43.8</v>
      </c>
      <c r="EO16" s="138">
        <f t="shared" si="79"/>
        <v>8</v>
      </c>
      <c r="EP16" s="141">
        <f t="shared" si="80"/>
        <v>9</v>
      </c>
      <c r="EQ16" s="138">
        <v>60.5</v>
      </c>
      <c r="ER16" s="143">
        <v>60.5</v>
      </c>
      <c r="ES16" s="162">
        <f t="shared" si="81"/>
        <v>100</v>
      </c>
      <c r="ET16" s="148">
        <f t="shared" si="82"/>
        <v>1</v>
      </c>
      <c r="EU16" s="138">
        <v>22</v>
      </c>
      <c r="EV16" s="143">
        <v>12</v>
      </c>
      <c r="EW16" s="146">
        <v>4.0999999999999996</v>
      </c>
      <c r="EX16" s="154">
        <f t="shared" si="83"/>
        <v>54.54545454545454</v>
      </c>
      <c r="EY16" s="138">
        <f t="shared" si="84"/>
        <v>6</v>
      </c>
      <c r="EZ16" s="141">
        <f t="shared" si="88"/>
        <v>6</v>
      </c>
    </row>
    <row r="17" spans="1:156" ht="19.5" customHeight="1">
      <c r="A17" s="5" t="s">
        <v>24</v>
      </c>
      <c r="B17" s="37">
        <v>8505</v>
      </c>
      <c r="C17" s="37">
        <v>8441</v>
      </c>
      <c r="D17" s="18">
        <v>75098.899999999994</v>
      </c>
      <c r="E17" s="95">
        <v>71172.3</v>
      </c>
      <c r="F17" s="18">
        <f t="shared" si="0"/>
        <v>94.771428076842682</v>
      </c>
      <c r="G17" s="97">
        <f t="shared" si="28"/>
        <v>10</v>
      </c>
      <c r="H17" s="18">
        <f t="shared" si="29"/>
        <v>8.4317379457410269</v>
      </c>
      <c r="I17" s="97">
        <f t="shared" si="28"/>
        <v>5</v>
      </c>
      <c r="J17" s="66">
        <v>231</v>
      </c>
      <c r="K17" s="36">
        <v>219</v>
      </c>
      <c r="L17" s="18">
        <f t="shared" si="1"/>
        <v>94.805194805194802</v>
      </c>
      <c r="M17" s="97">
        <f t="shared" ref="M17:O17" si="109">RANK(L17,L$8:L$18,0)</f>
        <v>11</v>
      </c>
      <c r="N17" s="18">
        <f t="shared" si="2"/>
        <v>259.44793270939465</v>
      </c>
      <c r="O17" s="97">
        <f t="shared" si="109"/>
        <v>11</v>
      </c>
      <c r="P17" s="7">
        <v>143840.6</v>
      </c>
      <c r="Q17" s="165">
        <v>197541.6</v>
      </c>
      <c r="R17" s="7">
        <f>Q17/P17*100</f>
        <v>137.33368742900126</v>
      </c>
      <c r="S17" s="97">
        <f t="shared" ref="S17" si="110">RANK(R17,R$8:R$18,0)</f>
        <v>2</v>
      </c>
      <c r="T17" s="7">
        <f t="shared" si="32"/>
        <v>16.912475014697236</v>
      </c>
      <c r="U17" s="7">
        <f t="shared" si="4"/>
        <v>23.402630020139796</v>
      </c>
      <c r="V17" s="97">
        <f t="shared" ref="V17" si="111">RANK(U17,U$8:U$18,0)</f>
        <v>6</v>
      </c>
      <c r="W17" s="8">
        <v>310597</v>
      </c>
      <c r="X17" s="27">
        <v>185432</v>
      </c>
      <c r="Y17" s="7">
        <v>60.7</v>
      </c>
      <c r="Z17" s="50">
        <f t="shared" si="34"/>
        <v>9</v>
      </c>
      <c r="AA17" s="18">
        <f t="shared" si="5"/>
        <v>21.968013268570076</v>
      </c>
      <c r="AB17" s="97">
        <f t="shared" si="35"/>
        <v>6</v>
      </c>
      <c r="AC17" s="7">
        <v>65532</v>
      </c>
      <c r="AD17" s="131">
        <v>248962</v>
      </c>
      <c r="AE17" s="33">
        <v>153163</v>
      </c>
      <c r="AF17" s="7">
        <f t="shared" si="36"/>
        <v>379.90905206616617</v>
      </c>
      <c r="AG17" s="7">
        <f t="shared" si="6"/>
        <v>61.520633671002003</v>
      </c>
      <c r="AH17" s="97">
        <f t="shared" si="37"/>
        <v>6</v>
      </c>
      <c r="AI17" s="7">
        <f t="shared" si="7"/>
        <v>18.145124985191327</v>
      </c>
      <c r="AJ17" s="97">
        <f t="shared" si="38"/>
        <v>3</v>
      </c>
      <c r="AK17" s="6">
        <v>61635</v>
      </c>
      <c r="AL17" s="27">
        <v>32269</v>
      </c>
      <c r="AM17" s="39">
        <f t="shared" si="8"/>
        <v>52.354993104567214</v>
      </c>
      <c r="AN17" s="97">
        <f t="shared" si="39"/>
        <v>10</v>
      </c>
      <c r="AO17" s="7">
        <f t="shared" si="9"/>
        <v>3.8228882833787465</v>
      </c>
      <c r="AP17" s="97">
        <f t="shared" si="40"/>
        <v>10</v>
      </c>
      <c r="AQ17" s="6">
        <v>699665</v>
      </c>
      <c r="AR17" s="27">
        <v>559054</v>
      </c>
      <c r="AS17" s="7">
        <f t="shared" si="10"/>
        <v>79.903096481887758</v>
      </c>
      <c r="AT17" s="97">
        <f t="shared" si="41"/>
        <v>8</v>
      </c>
      <c r="AU17" s="7">
        <f t="shared" si="11"/>
        <v>82.265138154027042</v>
      </c>
      <c r="AV17" s="7">
        <f t="shared" si="12"/>
        <v>66.230778343798121</v>
      </c>
      <c r="AW17" s="97">
        <f t="shared" si="42"/>
        <v>3</v>
      </c>
      <c r="AX17" s="7">
        <v>377236.98</v>
      </c>
      <c r="AY17" s="33">
        <v>260399.1</v>
      </c>
      <c r="AZ17" s="7">
        <v>69</v>
      </c>
      <c r="BA17" s="97">
        <f t="shared" si="43"/>
        <v>10</v>
      </c>
      <c r="BB17" s="7">
        <f t="shared" si="13"/>
        <v>44.354730158730156</v>
      </c>
      <c r="BC17" s="7">
        <f t="shared" si="14"/>
        <v>30.849318801089918</v>
      </c>
      <c r="BD17" s="97">
        <f t="shared" si="44"/>
        <v>2</v>
      </c>
      <c r="BE17" s="19">
        <v>296201.2</v>
      </c>
      <c r="BF17" s="29">
        <v>295882.3</v>
      </c>
      <c r="BG17" s="7">
        <v>94.7</v>
      </c>
      <c r="BH17" s="97">
        <f t="shared" si="45"/>
        <v>7</v>
      </c>
      <c r="BI17" s="7">
        <f t="shared" si="15"/>
        <v>35.052991351735578</v>
      </c>
      <c r="BJ17" s="97">
        <f t="shared" si="46"/>
        <v>8</v>
      </c>
      <c r="BK17" s="7">
        <v>4191.6000000000004</v>
      </c>
      <c r="BL17" s="33">
        <v>4084.7</v>
      </c>
      <c r="BM17" s="7">
        <f t="shared" si="16"/>
        <v>97.449661227216325</v>
      </c>
      <c r="BN17" s="97">
        <f t="shared" si="47"/>
        <v>5</v>
      </c>
      <c r="BO17" s="7">
        <v>620.9</v>
      </c>
      <c r="BP17" s="33">
        <v>637.6</v>
      </c>
      <c r="BQ17" s="7">
        <f t="shared" si="17"/>
        <v>102.68964406506684</v>
      </c>
      <c r="BR17" s="97">
        <f t="shared" si="48"/>
        <v>5</v>
      </c>
      <c r="BS17" s="6">
        <v>3184</v>
      </c>
      <c r="BT17" s="27">
        <v>2420</v>
      </c>
      <c r="BU17" s="7">
        <f t="shared" si="18"/>
        <v>76.005025125628151</v>
      </c>
      <c r="BV17" s="97">
        <f t="shared" si="49"/>
        <v>11</v>
      </c>
      <c r="BW17" s="6">
        <v>409</v>
      </c>
      <c r="BX17" s="27">
        <v>442</v>
      </c>
      <c r="BY17" s="7">
        <f t="shared" si="19"/>
        <v>108.06845965770171</v>
      </c>
      <c r="BZ17" s="97">
        <f t="shared" si="50"/>
        <v>5</v>
      </c>
      <c r="CA17" s="6">
        <v>436</v>
      </c>
      <c r="CB17" s="27">
        <v>575</v>
      </c>
      <c r="CC17" s="18">
        <f t="shared" si="20"/>
        <v>131.88073394495413</v>
      </c>
      <c r="CD17" s="97">
        <f t="shared" si="51"/>
        <v>1</v>
      </c>
      <c r="CE17" s="102">
        <v>0</v>
      </c>
      <c r="CF17" s="101">
        <v>10</v>
      </c>
      <c r="CG17" s="18" t="s">
        <v>71</v>
      </c>
      <c r="CH17" s="97" t="s">
        <v>71</v>
      </c>
      <c r="CI17" s="6">
        <v>396776</v>
      </c>
      <c r="CJ17" s="27">
        <v>424590</v>
      </c>
      <c r="CK17" s="7">
        <v>101.3</v>
      </c>
      <c r="CL17" s="97">
        <f t="shared" si="54"/>
        <v>4</v>
      </c>
      <c r="CM17" s="7">
        <f t="shared" si="21"/>
        <v>50.300912214192628</v>
      </c>
      <c r="CN17" s="97">
        <f t="shared" si="55"/>
        <v>7</v>
      </c>
      <c r="CO17" s="66">
        <v>3.8</v>
      </c>
      <c r="CP17" s="36">
        <v>3.4</v>
      </c>
      <c r="CQ17" s="18">
        <f t="shared" si="22"/>
        <v>89.473684210526315</v>
      </c>
      <c r="CR17" s="97">
        <f t="shared" si="56"/>
        <v>1</v>
      </c>
      <c r="CS17" s="97">
        <f t="shared" si="57"/>
        <v>8</v>
      </c>
      <c r="CT17" s="66">
        <v>21361.1</v>
      </c>
      <c r="CU17" s="27">
        <v>21492</v>
      </c>
      <c r="CV17" s="18">
        <v>101</v>
      </c>
      <c r="CW17" s="97">
        <f t="shared" si="58"/>
        <v>11</v>
      </c>
      <c r="CX17" s="97">
        <f t="shared" si="59"/>
        <v>6</v>
      </c>
      <c r="CY17" s="7">
        <v>152</v>
      </c>
      <c r="CZ17" s="33">
        <v>119</v>
      </c>
      <c r="DA17" s="7">
        <f t="shared" si="23"/>
        <v>78.289473684210535</v>
      </c>
      <c r="DB17" s="97">
        <f t="shared" si="60"/>
        <v>11</v>
      </c>
      <c r="DC17" s="168">
        <f t="shared" si="61"/>
        <v>17.871840094062318</v>
      </c>
      <c r="DD17" s="168">
        <f t="shared" si="62"/>
        <v>14.097855704300439</v>
      </c>
      <c r="DE17" s="50">
        <f t="shared" si="63"/>
        <v>10</v>
      </c>
      <c r="DF17" s="124">
        <v>14</v>
      </c>
      <c r="DG17" s="27">
        <v>26</v>
      </c>
      <c r="DH17" s="7">
        <f t="shared" si="24"/>
        <v>185.71428571428572</v>
      </c>
      <c r="DI17" s="97">
        <f t="shared" si="64"/>
        <v>11</v>
      </c>
      <c r="DJ17" s="123">
        <f t="shared" si="25"/>
        <v>1.6460905349794239</v>
      </c>
      <c r="DK17" s="123">
        <f t="shared" si="26"/>
        <v>3.0802037673261462</v>
      </c>
      <c r="DL17" s="97">
        <f t="shared" si="65"/>
        <v>11</v>
      </c>
      <c r="DM17" s="21">
        <v>2310</v>
      </c>
      <c r="DN17" s="34">
        <v>1390</v>
      </c>
      <c r="DO17" s="7">
        <f t="shared" si="66"/>
        <v>60.173160173160177</v>
      </c>
      <c r="DP17" s="97">
        <f t="shared" si="67"/>
        <v>11</v>
      </c>
      <c r="DQ17" s="33">
        <f t="shared" si="27"/>
        <v>164.67243217628243</v>
      </c>
      <c r="DR17" s="97">
        <f t="shared" si="68"/>
        <v>11</v>
      </c>
      <c r="DS17" s="158" t="s">
        <v>78</v>
      </c>
      <c r="DT17" s="159">
        <v>77</v>
      </c>
      <c r="DU17" s="87">
        <f t="shared" si="92"/>
        <v>105.47945205479452</v>
      </c>
      <c r="DV17" s="104">
        <f t="shared" si="69"/>
        <v>7</v>
      </c>
      <c r="DW17" s="104">
        <f t="shared" si="70"/>
        <v>6</v>
      </c>
      <c r="DX17" s="106">
        <v>83.5</v>
      </c>
      <c r="DY17" s="107">
        <v>87.5</v>
      </c>
      <c r="DZ17" s="87">
        <f t="shared" si="71"/>
        <v>104.79041916167664</v>
      </c>
      <c r="EA17" s="105">
        <f t="shared" si="72"/>
        <v>6</v>
      </c>
      <c r="EB17" s="105">
        <f t="shared" si="73"/>
        <v>3</v>
      </c>
      <c r="EC17" s="128">
        <v>89.9</v>
      </c>
      <c r="ED17" s="128">
        <v>96.2</v>
      </c>
      <c r="EE17" s="127">
        <f t="shared" si="74"/>
        <v>107.00778642936595</v>
      </c>
      <c r="EF17" s="134">
        <f t="shared" si="75"/>
        <v>11</v>
      </c>
      <c r="EG17" s="155">
        <v>101.4</v>
      </c>
      <c r="EH17" s="156">
        <v>98.2</v>
      </c>
      <c r="EI17" s="155">
        <f t="shared" si="76"/>
        <v>96.844181459566073</v>
      </c>
      <c r="EJ17" s="152">
        <f t="shared" si="77"/>
        <v>6</v>
      </c>
      <c r="EK17" s="162">
        <v>296613.59999999998</v>
      </c>
      <c r="EL17" s="163">
        <v>339338.4</v>
      </c>
      <c r="EM17" s="153">
        <f t="shared" si="78"/>
        <v>40.201208387631802</v>
      </c>
      <c r="EN17" s="154">
        <v>120.8</v>
      </c>
      <c r="EO17" s="138">
        <f t="shared" si="79"/>
        <v>5</v>
      </c>
      <c r="EP17" s="141">
        <f t="shared" si="80"/>
        <v>5</v>
      </c>
      <c r="EQ17" s="138">
        <v>96.5</v>
      </c>
      <c r="ER17" s="143">
        <v>96.5</v>
      </c>
      <c r="ES17" s="162">
        <f t="shared" si="81"/>
        <v>100</v>
      </c>
      <c r="ET17" s="148">
        <f t="shared" si="82"/>
        <v>1</v>
      </c>
      <c r="EU17" s="138">
        <v>28</v>
      </c>
      <c r="EV17" s="143">
        <v>17</v>
      </c>
      <c r="EW17" s="146">
        <v>6.9</v>
      </c>
      <c r="EX17" s="154">
        <f t="shared" si="83"/>
        <v>60.714285714285708</v>
      </c>
      <c r="EY17" s="138">
        <f t="shared" si="84"/>
        <v>11</v>
      </c>
      <c r="EZ17" s="141">
        <f t="shared" si="88"/>
        <v>10</v>
      </c>
    </row>
    <row r="18" spans="1:156" ht="23.25" customHeight="1">
      <c r="A18" s="5" t="s">
        <v>25</v>
      </c>
      <c r="B18" s="37">
        <v>13670</v>
      </c>
      <c r="C18" s="37">
        <v>13749</v>
      </c>
      <c r="D18" s="18">
        <v>85610.6</v>
      </c>
      <c r="E18" s="95">
        <v>77081.7</v>
      </c>
      <c r="F18" s="18">
        <f t="shared" si="0"/>
        <v>90.037565441662593</v>
      </c>
      <c r="G18" s="97">
        <f t="shared" si="28"/>
        <v>11</v>
      </c>
      <c r="H18" s="18">
        <f t="shared" si="29"/>
        <v>5.6063495526947413</v>
      </c>
      <c r="I18" s="97">
        <f t="shared" si="28"/>
        <v>9</v>
      </c>
      <c r="J18" s="66">
        <v>563</v>
      </c>
      <c r="K18" s="36">
        <v>581</v>
      </c>
      <c r="L18" s="18">
        <f t="shared" si="1"/>
        <v>103.19715808170515</v>
      </c>
      <c r="M18" s="97">
        <f t="shared" ref="M18:O18" si="112">RANK(L18,L$8:L$18,0)</f>
        <v>2</v>
      </c>
      <c r="N18" s="18">
        <f t="shared" si="2"/>
        <v>422.57618735908068</v>
      </c>
      <c r="O18" s="97">
        <f t="shared" si="112"/>
        <v>7</v>
      </c>
      <c r="P18" s="6">
        <v>448368.9</v>
      </c>
      <c r="Q18" s="165">
        <v>543025</v>
      </c>
      <c r="R18" s="7">
        <f>Q18/P18*100</f>
        <v>121.11120998802546</v>
      </c>
      <c r="S18" s="97">
        <f t="shared" ref="S18" si="113">RANK(R18,R$8:R$18,0)</f>
        <v>4</v>
      </c>
      <c r="T18" s="7">
        <f t="shared" si="32"/>
        <v>32.799480614484274</v>
      </c>
      <c r="U18" s="7">
        <f t="shared" si="4"/>
        <v>39.495599679976728</v>
      </c>
      <c r="V18" s="97">
        <f t="shared" ref="V18" si="114">RANK(U18,U$8:U$18,0)</f>
        <v>3</v>
      </c>
      <c r="W18" s="6">
        <v>194060</v>
      </c>
      <c r="X18" s="27">
        <v>159452</v>
      </c>
      <c r="Y18" s="7">
        <v>83.5</v>
      </c>
      <c r="Z18" s="50">
        <f t="shared" si="34"/>
        <v>5</v>
      </c>
      <c r="AA18" s="18">
        <f t="shared" si="5"/>
        <v>11.597352534729799</v>
      </c>
      <c r="AB18" s="97">
        <f t="shared" si="35"/>
        <v>10</v>
      </c>
      <c r="AC18" s="7">
        <v>61444</v>
      </c>
      <c r="AD18" s="131">
        <v>105763</v>
      </c>
      <c r="AE18" s="33">
        <v>92800</v>
      </c>
      <c r="AF18" s="7">
        <f t="shared" si="36"/>
        <v>172.12909315799754</v>
      </c>
      <c r="AG18" s="7">
        <f t="shared" si="6"/>
        <v>87.743350699204825</v>
      </c>
      <c r="AH18" s="97">
        <f t="shared" si="37"/>
        <v>4</v>
      </c>
      <c r="AI18" s="7">
        <f t="shared" si="7"/>
        <v>6.7495817877663828</v>
      </c>
      <c r="AJ18" s="97">
        <f t="shared" si="38"/>
        <v>8</v>
      </c>
      <c r="AK18" s="6">
        <v>88297</v>
      </c>
      <c r="AL18" s="27">
        <v>66652</v>
      </c>
      <c r="AM18" s="38">
        <f t="shared" si="8"/>
        <v>75.486143357078944</v>
      </c>
      <c r="AN18" s="97">
        <f t="shared" si="39"/>
        <v>8</v>
      </c>
      <c r="AO18" s="7">
        <f t="shared" si="9"/>
        <v>4.8477707469634153</v>
      </c>
      <c r="AP18" s="97">
        <f t="shared" si="40"/>
        <v>9</v>
      </c>
      <c r="AQ18" s="6">
        <v>756604</v>
      </c>
      <c r="AR18" s="27">
        <v>775204</v>
      </c>
      <c r="AS18" s="7">
        <f t="shared" si="10"/>
        <v>102.45835337904636</v>
      </c>
      <c r="AT18" s="97">
        <f t="shared" si="41"/>
        <v>4</v>
      </c>
      <c r="AU18" s="7">
        <f t="shared" si="11"/>
        <v>55.347768836869058</v>
      </c>
      <c r="AV18" s="7">
        <f t="shared" si="12"/>
        <v>56.382573278056583</v>
      </c>
      <c r="AW18" s="97">
        <f t="shared" si="42"/>
        <v>4</v>
      </c>
      <c r="AX18" s="7">
        <v>212041.2</v>
      </c>
      <c r="AY18" s="33">
        <v>292127.5</v>
      </c>
      <c r="AZ18" s="7">
        <v>137.80000000000001</v>
      </c>
      <c r="BA18" s="97">
        <f t="shared" si="43"/>
        <v>3</v>
      </c>
      <c r="BB18" s="7">
        <f t="shared" si="13"/>
        <v>15.511426481346014</v>
      </c>
      <c r="BC18" s="7">
        <f t="shared" si="14"/>
        <v>21.247181613208234</v>
      </c>
      <c r="BD18" s="97">
        <f t="shared" si="44"/>
        <v>4</v>
      </c>
      <c r="BE18" s="19">
        <v>1588994.6</v>
      </c>
      <c r="BF18" s="29">
        <v>1725821.7</v>
      </c>
      <c r="BG18" s="7">
        <v>104.6</v>
      </c>
      <c r="BH18" s="97">
        <f t="shared" si="45"/>
        <v>5</v>
      </c>
      <c r="BI18" s="7">
        <f t="shared" si="15"/>
        <v>125.52343443159502</v>
      </c>
      <c r="BJ18" s="97">
        <f t="shared" si="46"/>
        <v>2</v>
      </c>
      <c r="BK18" s="7">
        <v>21386.6</v>
      </c>
      <c r="BL18" s="33">
        <v>21185.3</v>
      </c>
      <c r="BM18" s="7">
        <f t="shared" si="16"/>
        <v>99.058756417569882</v>
      </c>
      <c r="BN18" s="97">
        <f t="shared" si="47"/>
        <v>3</v>
      </c>
      <c r="BO18" s="7">
        <v>6686.1</v>
      </c>
      <c r="BP18" s="33">
        <v>7103</v>
      </c>
      <c r="BQ18" s="7">
        <f t="shared" si="17"/>
        <v>106.23532403045124</v>
      </c>
      <c r="BR18" s="97">
        <f t="shared" si="48"/>
        <v>2</v>
      </c>
      <c r="BS18" s="6">
        <v>33639</v>
      </c>
      <c r="BT18" s="27">
        <v>36801</v>
      </c>
      <c r="BU18" s="7">
        <f>BT18/BS18*100</f>
        <v>109.39980379916167</v>
      </c>
      <c r="BV18" s="97">
        <f t="shared" si="49"/>
        <v>2</v>
      </c>
      <c r="BW18" s="6">
        <v>45696</v>
      </c>
      <c r="BX18" s="27">
        <v>52591</v>
      </c>
      <c r="BY18" s="7">
        <f>BX18/BW18*100</f>
        <v>115.08884803921569</v>
      </c>
      <c r="BZ18" s="97">
        <f t="shared" si="50"/>
        <v>1</v>
      </c>
      <c r="CA18" s="6">
        <v>19561</v>
      </c>
      <c r="CB18" s="27">
        <v>21584</v>
      </c>
      <c r="CC18" s="18">
        <f>CB18/CA18*100</f>
        <v>110.34200705485404</v>
      </c>
      <c r="CD18" s="97">
        <f t="shared" si="51"/>
        <v>4</v>
      </c>
      <c r="CE18" s="102">
        <v>7320</v>
      </c>
      <c r="CF18" s="101">
        <v>7593</v>
      </c>
      <c r="CG18" s="18">
        <f t="shared" si="102"/>
        <v>103.72950819672131</v>
      </c>
      <c r="CH18" s="97">
        <f t="shared" si="53"/>
        <v>4</v>
      </c>
      <c r="CI18" s="6">
        <v>650389.69999999995</v>
      </c>
      <c r="CJ18" s="27">
        <v>689766.7</v>
      </c>
      <c r="CK18" s="7">
        <v>100.4</v>
      </c>
      <c r="CL18" s="97">
        <f t="shared" si="54"/>
        <v>5</v>
      </c>
      <c r="CM18" s="7">
        <f t="shared" si="21"/>
        <v>50.168499527238339</v>
      </c>
      <c r="CN18" s="97">
        <f t="shared" si="55"/>
        <v>8</v>
      </c>
      <c r="CO18" s="66">
        <v>2.7</v>
      </c>
      <c r="CP18" s="36">
        <v>2.5</v>
      </c>
      <c r="CQ18" s="18">
        <f t="shared" si="22"/>
        <v>92.592592592592581</v>
      </c>
      <c r="CR18" s="97">
        <f t="shared" si="56"/>
        <v>2</v>
      </c>
      <c r="CS18" s="97">
        <f t="shared" si="57"/>
        <v>3</v>
      </c>
      <c r="CT18" s="66">
        <v>18217.2</v>
      </c>
      <c r="CU18" s="27">
        <v>18964.5</v>
      </c>
      <c r="CV18" s="18">
        <v>103.6</v>
      </c>
      <c r="CW18" s="97">
        <f t="shared" si="58"/>
        <v>8</v>
      </c>
      <c r="CX18" s="97">
        <f t="shared" si="59"/>
        <v>9</v>
      </c>
      <c r="CY18" s="7">
        <v>261</v>
      </c>
      <c r="CZ18" s="33">
        <v>238</v>
      </c>
      <c r="DA18" s="7">
        <f t="shared" si="23"/>
        <v>91.187739463601531</v>
      </c>
      <c r="DB18" s="97">
        <f t="shared" si="60"/>
        <v>10</v>
      </c>
      <c r="DC18" s="168">
        <f t="shared" si="61"/>
        <v>19.092904169714703</v>
      </c>
      <c r="DD18" s="168">
        <f t="shared" si="62"/>
        <v>17.310349843624991</v>
      </c>
      <c r="DE18" s="50">
        <f t="shared" si="63"/>
        <v>6</v>
      </c>
      <c r="DF18" s="124">
        <v>36</v>
      </c>
      <c r="DG18" s="27">
        <v>22</v>
      </c>
      <c r="DH18" s="7">
        <f t="shared" si="24"/>
        <v>61.111111111111114</v>
      </c>
      <c r="DI18" s="97">
        <f t="shared" si="64"/>
        <v>3</v>
      </c>
      <c r="DJ18" s="123">
        <f t="shared" si="25"/>
        <v>2.6335040234089244</v>
      </c>
      <c r="DK18" s="123">
        <f t="shared" si="26"/>
        <v>1.6001163720997891</v>
      </c>
      <c r="DL18" s="97">
        <f t="shared" si="65"/>
        <v>6</v>
      </c>
      <c r="DM18" s="21">
        <v>2649</v>
      </c>
      <c r="DN18" s="34">
        <v>4019</v>
      </c>
      <c r="DO18" s="7">
        <f t="shared" si="66"/>
        <v>151.71762929407325</v>
      </c>
      <c r="DP18" s="97">
        <f t="shared" si="67"/>
        <v>4</v>
      </c>
      <c r="DQ18" s="33">
        <f t="shared" si="27"/>
        <v>292.3121681576842</v>
      </c>
      <c r="DR18" s="97">
        <f t="shared" si="68"/>
        <v>9</v>
      </c>
      <c r="DS18" s="108" t="s">
        <v>79</v>
      </c>
      <c r="DT18" s="109">
        <v>55</v>
      </c>
      <c r="DU18" s="87">
        <f t="shared" si="92"/>
        <v>125.28473804100229</v>
      </c>
      <c r="DV18" s="104">
        <f t="shared" si="69"/>
        <v>6</v>
      </c>
      <c r="DW18" s="104">
        <f t="shared" si="70"/>
        <v>9</v>
      </c>
      <c r="DX18" s="108">
        <v>85</v>
      </c>
      <c r="DY18" s="109">
        <v>93.7</v>
      </c>
      <c r="DZ18" s="87">
        <f t="shared" si="71"/>
        <v>110.23529411764706</v>
      </c>
      <c r="EA18" s="105">
        <f t="shared" si="72"/>
        <v>4</v>
      </c>
      <c r="EB18" s="105">
        <f t="shared" si="73"/>
        <v>1</v>
      </c>
      <c r="EC18" s="126">
        <v>78.900000000000006</v>
      </c>
      <c r="ED18" s="126">
        <v>97</v>
      </c>
      <c r="EE18" s="127">
        <f t="shared" si="74"/>
        <v>122.9404309252218</v>
      </c>
      <c r="EF18" s="134">
        <f t="shared" si="75"/>
        <v>1</v>
      </c>
      <c r="EG18" s="155">
        <v>96.5</v>
      </c>
      <c r="EH18" s="156">
        <v>93.5</v>
      </c>
      <c r="EI18" s="155">
        <f t="shared" si="76"/>
        <v>96.891191709844563</v>
      </c>
      <c r="EJ18" s="152">
        <f t="shared" si="77"/>
        <v>5</v>
      </c>
      <c r="EK18" s="162">
        <v>521836.9</v>
      </c>
      <c r="EL18" s="163">
        <v>605508.19999999995</v>
      </c>
      <c r="EM18" s="153">
        <f t="shared" si="78"/>
        <v>44.0401629209397</v>
      </c>
      <c r="EN18" s="154">
        <v>122.5</v>
      </c>
      <c r="EO18" s="138">
        <f t="shared" si="79"/>
        <v>3</v>
      </c>
      <c r="EP18" s="141">
        <f t="shared" si="80"/>
        <v>4</v>
      </c>
      <c r="EQ18" s="138">
        <v>68.099999999999994</v>
      </c>
      <c r="ER18" s="143">
        <v>68.099999999999994</v>
      </c>
      <c r="ES18" s="162">
        <f t="shared" si="81"/>
        <v>100</v>
      </c>
      <c r="ET18" s="148">
        <f t="shared" si="82"/>
        <v>1</v>
      </c>
      <c r="EU18" s="138">
        <v>54</v>
      </c>
      <c r="EV18" s="143">
        <v>19</v>
      </c>
      <c r="EW18" s="146">
        <v>4.3</v>
      </c>
      <c r="EX18" s="154">
        <f t="shared" si="83"/>
        <v>35.185185185185183</v>
      </c>
      <c r="EY18" s="138">
        <f t="shared" si="84"/>
        <v>7</v>
      </c>
      <c r="EZ18" s="141">
        <f t="shared" si="88"/>
        <v>1</v>
      </c>
    </row>
    <row r="19" spans="1:156" s="117" customFormat="1" ht="40.5" customHeight="1">
      <c r="A19" s="110" t="s">
        <v>26</v>
      </c>
      <c r="B19" s="111">
        <f>SUM(B8:B18)</f>
        <v>214432</v>
      </c>
      <c r="C19" s="112">
        <f>SUM(C8:C18)</f>
        <v>216084</v>
      </c>
      <c r="D19" s="112">
        <f t="shared" ref="D19:E19" si="115">SUM(D8:D18)</f>
        <v>1873169.0999999996</v>
      </c>
      <c r="E19" s="113">
        <f t="shared" si="115"/>
        <v>1970103.9</v>
      </c>
      <c r="F19" s="18">
        <f t="shared" si="0"/>
        <v>105.17490919533108</v>
      </c>
      <c r="G19" s="75"/>
      <c r="H19" s="18">
        <f t="shared" si="29"/>
        <v>9.1173057699783406</v>
      </c>
      <c r="I19" s="76"/>
      <c r="J19" s="77">
        <f>SUM(J8:J18)</f>
        <v>10234</v>
      </c>
      <c r="K19" s="30">
        <f>SUM(K8:K18)</f>
        <v>10398</v>
      </c>
      <c r="L19" s="78">
        <f t="shared" si="1"/>
        <v>101.60250146570256</v>
      </c>
      <c r="M19" s="78"/>
      <c r="N19" s="78">
        <f t="shared" si="2"/>
        <v>481.2017548731049</v>
      </c>
      <c r="O19" s="75"/>
      <c r="P19" s="77">
        <f>SUM(P8:P18)</f>
        <v>14275758</v>
      </c>
      <c r="Q19" s="77">
        <f>SUM(Q8:Q18)</f>
        <v>11194703.199999999</v>
      </c>
      <c r="R19" s="7">
        <f>Q19/P19*100</f>
        <v>78.417574744542449</v>
      </c>
      <c r="S19" s="22"/>
      <c r="T19" s="7">
        <v>66.599999999999994</v>
      </c>
      <c r="U19" s="24">
        <v>51.8</v>
      </c>
      <c r="V19" s="24"/>
      <c r="W19" s="77">
        <f t="shared" ref="W19" si="116">SUM(W8:W18)</f>
        <v>6479199</v>
      </c>
      <c r="X19" s="30">
        <f t="shared" ref="X19" si="117">SUM(X8:X18)</f>
        <v>6854583</v>
      </c>
      <c r="Y19" s="23">
        <v>102.9</v>
      </c>
      <c r="Z19" s="24"/>
      <c r="AA19" s="24">
        <f t="shared" si="5"/>
        <v>31.721844282778918</v>
      </c>
      <c r="AB19" s="24"/>
      <c r="AC19" s="77">
        <f t="shared" ref="AC19" si="118">SUM(AC8:AC18)</f>
        <v>4300284</v>
      </c>
      <c r="AD19" s="30">
        <f t="shared" ref="AD19" si="119">SUM(AD8:AD18)</f>
        <v>3618472</v>
      </c>
      <c r="AE19" s="99">
        <f>SUM(AE8:AE18)</f>
        <v>3198274</v>
      </c>
      <c r="AF19" s="7">
        <f t="shared" si="36"/>
        <v>84.144954147214463</v>
      </c>
      <c r="AG19" s="7">
        <f t="shared" si="6"/>
        <v>88.387418777870892</v>
      </c>
      <c r="AH19" s="7"/>
      <c r="AI19" s="7">
        <f t="shared" si="7"/>
        <v>14.801068103145074</v>
      </c>
      <c r="AJ19" s="13"/>
      <c r="AK19" s="77">
        <f t="shared" ref="AK19" si="120">SUM(AK8:AK18)</f>
        <v>2860727</v>
      </c>
      <c r="AL19" s="30">
        <f t="shared" ref="AL19" si="121">SUM(AL8:AL18)</f>
        <v>3656309</v>
      </c>
      <c r="AM19" s="22">
        <f t="shared" si="8"/>
        <v>127.81048313942576</v>
      </c>
      <c r="AN19" s="22"/>
      <c r="AO19" s="24">
        <f t="shared" si="9"/>
        <v>16.920776179633847</v>
      </c>
      <c r="AP19" s="24"/>
      <c r="AQ19" s="77">
        <f t="shared" ref="AQ19" si="122">SUM(AQ8:AQ18)</f>
        <v>16312585</v>
      </c>
      <c r="AR19" s="30">
        <f>SUM(AR8:AR18)</f>
        <v>16356029</v>
      </c>
      <c r="AS19" s="10">
        <f t="shared" si="10"/>
        <v>100.2663219839161</v>
      </c>
      <c r="AT19" s="10"/>
      <c r="AU19" s="7">
        <f t="shared" si="11"/>
        <v>76.073463848679296</v>
      </c>
      <c r="AV19" s="13">
        <f t="shared" si="12"/>
        <v>75.69292034579145</v>
      </c>
      <c r="AW19" s="13"/>
      <c r="AX19" s="77">
        <v>2847148.9699999997</v>
      </c>
      <c r="AY19" s="30">
        <v>3051508.0799999996</v>
      </c>
      <c r="AZ19" s="13">
        <v>140.19999999999999</v>
      </c>
      <c r="BA19" s="13" t="e">
        <f t="shared" si="43"/>
        <v>#N/A</v>
      </c>
      <c r="BB19" s="7"/>
      <c r="BC19" s="13"/>
      <c r="BD19" s="13"/>
      <c r="BE19" s="77">
        <f t="shared" ref="BE19" si="123">SUM(BE8:BE18)</f>
        <v>10789833.999999998</v>
      </c>
      <c r="BF19" s="30">
        <f t="shared" ref="BF19" si="124">SUM(BF8:BF18)</f>
        <v>11519106.000000002</v>
      </c>
      <c r="BG19" s="10">
        <v>102.6</v>
      </c>
      <c r="BH19" s="10"/>
      <c r="BI19" s="13">
        <f t="shared" si="15"/>
        <v>53.308463375354037</v>
      </c>
      <c r="BJ19" s="13"/>
      <c r="BK19" s="77">
        <f t="shared" ref="BK19" si="125">SUM(BK8:BK18)</f>
        <v>89709.6</v>
      </c>
      <c r="BL19" s="30">
        <f t="shared" ref="BL19" si="126">SUM(BL8:BL18)</f>
        <v>88599.400000000009</v>
      </c>
      <c r="BM19" s="10">
        <f t="shared" si="16"/>
        <v>98.762451287264682</v>
      </c>
      <c r="BN19" s="10"/>
      <c r="BO19" s="77">
        <f t="shared" ref="BO19" si="127">SUM(BO8:BO18)</f>
        <v>53452.6</v>
      </c>
      <c r="BP19" s="30">
        <f t="shared" ref="BP19" si="128">SUM(BP8:BP18)</f>
        <v>54475.6</v>
      </c>
      <c r="BQ19" s="10">
        <f t="shared" si="17"/>
        <v>101.91384516375254</v>
      </c>
      <c r="BR19" s="10"/>
      <c r="BS19" s="77">
        <f t="shared" ref="BS19" si="129">SUM(BS8:BS18)</f>
        <v>253243</v>
      </c>
      <c r="BT19" s="30">
        <f t="shared" ref="BT19" si="130">SUM(BT8:BT18)</f>
        <v>263285</v>
      </c>
      <c r="BU19" s="10">
        <f>BT19/BS19*100</f>
        <v>103.96536133279103</v>
      </c>
      <c r="BV19" s="10"/>
      <c r="BW19" s="77">
        <f t="shared" ref="BW19" si="131">SUM(BW8:BW18)</f>
        <v>635730</v>
      </c>
      <c r="BX19" s="30">
        <f t="shared" ref="BX19" si="132">SUM(BX8:BX18)</f>
        <v>661142</v>
      </c>
      <c r="BY19" s="10">
        <f>BX19/BW19*100</f>
        <v>103.99729444890127</v>
      </c>
      <c r="BZ19" s="10"/>
      <c r="CA19" s="77">
        <f t="shared" ref="CA19" si="133">SUM(CA8:CA18)</f>
        <v>144347</v>
      </c>
      <c r="CB19" s="30">
        <f t="shared" ref="CB19" si="134">SUM(CB8:CB18)</f>
        <v>154407</v>
      </c>
      <c r="CC19" s="10">
        <f>CB19/CA19*100</f>
        <v>106.96931699307916</v>
      </c>
      <c r="CD19" s="10"/>
      <c r="CE19" s="77">
        <f t="shared" ref="CE19" si="135">SUM(CE8:CE18)</f>
        <v>55085</v>
      </c>
      <c r="CF19" s="30">
        <f t="shared" ref="CF19" si="136">SUM(CF8:CF18)</f>
        <v>54822</v>
      </c>
      <c r="CG19" s="81">
        <f>CF19/CE19*100</f>
        <v>99.522556049741311</v>
      </c>
      <c r="CH19" s="81"/>
      <c r="CI19" s="77">
        <f t="shared" ref="CI19" si="137">SUM(CI8:CI18)</f>
        <v>21648252.700000003</v>
      </c>
      <c r="CJ19" s="30">
        <f t="shared" ref="CJ19" si="138">SUM(CJ8:CJ18)</f>
        <v>22833415.599999998</v>
      </c>
      <c r="CK19" s="10">
        <v>99.9</v>
      </c>
      <c r="CL19" s="10"/>
      <c r="CM19" s="13">
        <f t="shared" si="21"/>
        <v>105.66916384369041</v>
      </c>
      <c r="CN19" s="13"/>
      <c r="CO19" s="77">
        <v>2.7</v>
      </c>
      <c r="CP19" s="30">
        <v>2.7</v>
      </c>
      <c r="CQ19" s="18">
        <f t="shared" si="22"/>
        <v>100</v>
      </c>
      <c r="CR19" s="75"/>
      <c r="CS19" s="75"/>
      <c r="CT19" s="167">
        <v>25495.1</v>
      </c>
      <c r="CU19" s="167">
        <v>26773.4</v>
      </c>
      <c r="CV19" s="75">
        <v>105</v>
      </c>
      <c r="CW19" s="75"/>
      <c r="CX19" s="75"/>
      <c r="CY19" s="77">
        <f t="shared" ref="CY19" si="139">SUM(CY8:CY18)</f>
        <v>4023</v>
      </c>
      <c r="CZ19" s="99">
        <f>SUM(CZ8:CZ18)</f>
        <v>3895</v>
      </c>
      <c r="DA19" s="7">
        <f t="shared" si="23"/>
        <v>96.818294804871982</v>
      </c>
      <c r="DB19" s="7"/>
      <c r="DC19" s="168">
        <f t="shared" si="61"/>
        <v>18.761192359349351</v>
      </c>
      <c r="DD19" s="168">
        <f t="shared" si="62"/>
        <v>18.025397530589956</v>
      </c>
      <c r="DE19" s="78"/>
      <c r="DF19" s="77">
        <f t="shared" ref="DF19" si="140">SUM(DF8:DF18)</f>
        <v>440</v>
      </c>
      <c r="DG19" s="30">
        <f t="shared" ref="DG19" si="141">SUM(DG8:DG18)</f>
        <v>306</v>
      </c>
      <c r="DH19" s="7">
        <f t="shared" si="24"/>
        <v>69.545454545454547</v>
      </c>
      <c r="DI19" s="7"/>
      <c r="DJ19" s="166">
        <f>SUM(DJ8:DJ18)</f>
        <v>26.158496416940984</v>
      </c>
      <c r="DK19" s="166">
        <f>SUM(DK8:DK18)</f>
        <v>18.766889785110955</v>
      </c>
      <c r="DL19" s="114"/>
      <c r="DM19" s="77">
        <f t="shared" ref="DM19" si="142">SUM(DM8:DM18)</f>
        <v>113611</v>
      </c>
      <c r="DN19" s="30">
        <f>SUM(DN8:DN18)</f>
        <v>124609</v>
      </c>
      <c r="DO19" s="60">
        <f>DN19/DM19*100</f>
        <v>109.68040066542852</v>
      </c>
      <c r="DP19" s="60"/>
      <c r="DQ19" s="33">
        <f t="shared" si="27"/>
        <v>576.66925825142084</v>
      </c>
      <c r="DR19" s="7"/>
      <c r="DS19" s="160"/>
      <c r="DT19" s="161">
        <v>67.7</v>
      </c>
      <c r="DU19" s="88"/>
      <c r="DV19" s="78"/>
      <c r="DW19" s="78"/>
      <c r="DX19" s="115"/>
      <c r="DY19" s="116">
        <v>78</v>
      </c>
      <c r="DZ19" s="87"/>
      <c r="EA19" s="78"/>
      <c r="EB19" s="78">
        <f t="shared" si="73"/>
        <v>7</v>
      </c>
      <c r="EC19" s="129">
        <v>98.3</v>
      </c>
      <c r="ED19" s="130">
        <v>114.1</v>
      </c>
      <c r="EE19" s="127">
        <f t="shared" si="74"/>
        <v>116.07324516785351</v>
      </c>
      <c r="EF19" s="135"/>
      <c r="EG19" s="157"/>
      <c r="EH19" s="157">
        <v>113.1</v>
      </c>
      <c r="EI19" s="157"/>
      <c r="EJ19" s="150"/>
      <c r="EK19" s="164">
        <f>SUM(EK8:EK18)</f>
        <v>5768329.25</v>
      </c>
      <c r="EL19" s="164">
        <f>SUM(EL8:EL18)</f>
        <v>6342268.0000000009</v>
      </c>
      <c r="EM19" s="114"/>
      <c r="EN19" s="114">
        <v>137.9</v>
      </c>
      <c r="EO19" s="114"/>
      <c r="EP19" s="114"/>
      <c r="EQ19" s="114">
        <v>63</v>
      </c>
      <c r="ER19" s="114">
        <v>62.7</v>
      </c>
      <c r="ES19" s="162">
        <f t="shared" si="81"/>
        <v>99.523809523809518</v>
      </c>
      <c r="ET19" s="114"/>
      <c r="EU19" s="114">
        <f>SUM(EU8:EU18)</f>
        <v>547</v>
      </c>
      <c r="EV19" s="114">
        <f>SUM(EV8:EV18)</f>
        <v>287</v>
      </c>
      <c r="EW19" s="114">
        <v>4.4000000000000004</v>
      </c>
      <c r="EX19" s="154">
        <f t="shared" si="83"/>
        <v>52.468007312614262</v>
      </c>
      <c r="EY19" s="114" t="e">
        <f t="shared" si="84"/>
        <v>#N/A</v>
      </c>
      <c r="EZ19" s="114"/>
    </row>
    <row r="20" spans="1:156" s="9" customFormat="1" ht="66.75" customHeight="1">
      <c r="A20" s="11"/>
      <c r="B20" s="14"/>
      <c r="C20" s="74">
        <f>E19-D19</f>
        <v>96934.800000000279</v>
      </c>
      <c r="D20" s="79"/>
      <c r="E20" s="80"/>
      <c r="F20" s="75"/>
      <c r="G20" s="75"/>
      <c r="H20" s="76"/>
      <c r="I20" s="76"/>
      <c r="J20" s="77"/>
      <c r="K20" s="77"/>
      <c r="L20" s="78"/>
      <c r="M20" s="78"/>
      <c r="N20" s="78"/>
      <c r="O20" s="75"/>
      <c r="P20" s="40"/>
      <c r="Q20" s="56" t="s">
        <v>47</v>
      </c>
      <c r="R20" s="22"/>
      <c r="S20" s="22"/>
      <c r="T20" s="7"/>
      <c r="U20" s="24"/>
      <c r="V20" s="24"/>
      <c r="W20" s="12"/>
      <c r="X20" s="43"/>
      <c r="Y20" s="23"/>
      <c r="Z20" s="24"/>
      <c r="AA20" s="24"/>
      <c r="AB20" s="24"/>
      <c r="AC20" s="24"/>
      <c r="AD20" s="24"/>
      <c r="AE20" s="24"/>
      <c r="AF20" s="7"/>
      <c r="AG20" s="7"/>
      <c r="AH20" s="7"/>
      <c r="AI20" s="7"/>
      <c r="AJ20" s="13"/>
      <c r="AK20" s="22"/>
      <c r="AL20" s="30"/>
      <c r="AM20" s="22"/>
      <c r="AN20" s="22"/>
      <c r="AO20" s="24"/>
      <c r="AP20" s="24"/>
      <c r="AQ20" s="22"/>
      <c r="AR20" s="30"/>
      <c r="AS20" s="10"/>
      <c r="AT20" s="10"/>
      <c r="AU20" s="7"/>
      <c r="AV20" s="13"/>
      <c r="AW20" s="13"/>
      <c r="AX20" s="22"/>
      <c r="AY20" s="30"/>
      <c r="AZ20" s="13"/>
      <c r="BA20" s="13"/>
      <c r="BB20" s="13"/>
      <c r="BC20" s="13"/>
      <c r="BD20" s="13"/>
      <c r="BE20" s="22"/>
      <c r="BF20" s="30"/>
      <c r="BG20" s="10"/>
      <c r="BH20" s="10"/>
      <c r="BI20" s="13"/>
      <c r="BJ20" s="13"/>
      <c r="BK20" s="22"/>
      <c r="BL20" s="30"/>
      <c r="BM20" s="10"/>
      <c r="BN20" s="10"/>
      <c r="BO20" s="22"/>
      <c r="BP20" s="30"/>
      <c r="BQ20" s="10"/>
      <c r="BR20" s="10"/>
      <c r="BS20" s="22"/>
      <c r="BT20" s="30"/>
      <c r="BU20" s="10"/>
      <c r="BV20" s="10"/>
      <c r="BW20" s="22"/>
      <c r="BX20" s="30"/>
      <c r="BY20" s="10"/>
      <c r="BZ20" s="10"/>
      <c r="CA20" s="22"/>
      <c r="CB20" s="30"/>
      <c r="CC20" s="10"/>
      <c r="CD20" s="10"/>
      <c r="CE20" s="22"/>
      <c r="CF20" s="30"/>
      <c r="CG20" s="81"/>
      <c r="CH20" s="81"/>
      <c r="CI20" s="22"/>
      <c r="CJ20" s="30"/>
      <c r="CK20" s="10"/>
      <c r="CL20" s="10"/>
      <c r="CM20" s="13"/>
      <c r="CN20" s="13"/>
      <c r="CO20" s="77"/>
      <c r="CP20" s="77"/>
      <c r="CQ20" s="75"/>
      <c r="CR20" s="75"/>
      <c r="CS20" s="75"/>
      <c r="CV20" s="75" t="s">
        <v>100</v>
      </c>
      <c r="CW20" s="75"/>
      <c r="CX20" s="75"/>
      <c r="CY20" s="23"/>
      <c r="CZ20" s="57" t="s">
        <v>48</v>
      </c>
      <c r="DA20" s="7"/>
      <c r="DB20" s="7"/>
      <c r="DC20" s="46"/>
      <c r="DD20" s="46"/>
      <c r="DE20" s="46"/>
      <c r="DF20" s="48"/>
      <c r="DG20" s="68"/>
      <c r="DH20" s="69"/>
      <c r="DI20" s="67"/>
      <c r="DJ20" s="70"/>
      <c r="DK20" s="70"/>
      <c r="DM20" s="71"/>
      <c r="DN20" s="72" t="s">
        <v>49</v>
      </c>
      <c r="DO20" s="73"/>
      <c r="DP20" s="73"/>
      <c r="DQ20" s="69"/>
      <c r="DR20" s="69"/>
      <c r="DS20" s="82"/>
      <c r="DT20" s="83"/>
      <c r="DU20" s="84"/>
      <c r="DV20" s="84"/>
      <c r="DW20" s="84"/>
      <c r="DX20" s="82"/>
      <c r="DY20" s="83"/>
      <c r="DZ20" s="84"/>
      <c r="EA20" s="84"/>
      <c r="EB20" s="91"/>
      <c r="EC20" s="89"/>
      <c r="ED20" s="90"/>
      <c r="EE20" s="91"/>
      <c r="EF20" s="92"/>
      <c r="EG20" s="92"/>
      <c r="EH20" s="92"/>
      <c r="EI20" s="92"/>
      <c r="EJ20" s="92"/>
      <c r="EK20" s="139"/>
      <c r="EL20" s="139"/>
      <c r="EM20" s="139"/>
      <c r="EN20" s="139"/>
      <c r="EO20" s="139"/>
      <c r="EP20" s="139"/>
      <c r="EQ20" s="139"/>
      <c r="ER20" s="139"/>
      <c r="ES20" s="139"/>
      <c r="ET20" s="139"/>
      <c r="EU20" s="139"/>
      <c r="EV20" s="139"/>
      <c r="EW20" s="139"/>
      <c r="EX20" s="139"/>
      <c r="EY20" s="139"/>
      <c r="EZ20" s="139"/>
    </row>
    <row r="21" spans="1:156" s="16" customFormat="1" ht="30" customHeight="1">
      <c r="A21" s="15"/>
      <c r="B21" s="15"/>
      <c r="C21" s="15"/>
      <c r="Q21" s="28"/>
      <c r="R21" s="18"/>
      <c r="S21" s="18"/>
      <c r="T21" s="18"/>
      <c r="X21" s="28" t="s">
        <v>46</v>
      </c>
      <c r="AF21" s="7"/>
      <c r="AG21" s="7"/>
      <c r="AH21" s="7"/>
      <c r="AI21" s="7"/>
      <c r="AJ21" s="7"/>
      <c r="AL21" s="28"/>
      <c r="AR21" s="28"/>
      <c r="AS21" s="55" t="s">
        <v>42</v>
      </c>
      <c r="AT21" s="55"/>
      <c r="AU21" s="55"/>
      <c r="AV21" s="55"/>
      <c r="AW21" s="55"/>
      <c r="AY21" s="54"/>
      <c r="AZ21" s="55"/>
      <c r="BA21" s="55"/>
      <c r="BB21" s="55"/>
      <c r="BC21" s="55"/>
      <c r="BD21" s="55"/>
      <c r="BF21" s="54" t="s">
        <v>43</v>
      </c>
      <c r="BG21" s="17"/>
      <c r="BH21" s="17"/>
      <c r="BL21" s="54" t="s">
        <v>44</v>
      </c>
      <c r="BM21" s="55"/>
      <c r="BN21" s="55"/>
      <c r="BP21" s="28"/>
      <c r="BT21" s="28"/>
      <c r="BU21" s="17"/>
      <c r="BV21" s="17"/>
      <c r="BX21" s="28"/>
      <c r="BY21" s="17"/>
      <c r="BZ21" s="17"/>
      <c r="CB21" s="28"/>
      <c r="CJ21" s="54" t="s">
        <v>45</v>
      </c>
      <c r="CK21" s="17"/>
      <c r="CL21" s="17"/>
      <c r="CY21" s="17"/>
      <c r="CZ21" s="47"/>
      <c r="DC21" s="28"/>
      <c r="DD21" s="28"/>
      <c r="DE21" s="28"/>
      <c r="DG21" s="28"/>
      <c r="DJ21" s="28"/>
      <c r="DK21" s="28"/>
      <c r="DM21" s="20"/>
      <c r="DN21" s="35"/>
      <c r="DS21" s="85"/>
      <c r="DT21" s="86"/>
      <c r="DX21" s="85"/>
      <c r="DY21" s="86"/>
      <c r="EC21" s="85"/>
      <c r="ED21" s="86"/>
    </row>
    <row r="22" spans="1:156">
      <c r="AL22" s="31"/>
    </row>
    <row r="23" spans="1:156">
      <c r="AL23" s="31"/>
    </row>
    <row r="24" spans="1:156">
      <c r="AL24" s="31"/>
    </row>
    <row r="25" spans="1:156">
      <c r="AL25" s="31"/>
    </row>
    <row r="26" spans="1:156">
      <c r="AL26" s="31"/>
    </row>
    <row r="27" spans="1:156">
      <c r="AL27" s="31"/>
    </row>
    <row r="28" spans="1:156">
      <c r="AL28" s="31"/>
    </row>
    <row r="29" spans="1:156">
      <c r="AL29" s="31"/>
    </row>
    <row r="30" spans="1:156">
      <c r="AL30" s="31"/>
    </row>
    <row r="31" spans="1:156">
      <c r="AL31" s="31"/>
    </row>
    <row r="32" spans="1:156">
      <c r="AL32" s="31"/>
    </row>
    <row r="33" spans="38:38">
      <c r="AL33" s="31"/>
    </row>
    <row r="34" spans="38:38">
      <c r="AL34" s="31"/>
    </row>
    <row r="35" spans="38:38">
      <c r="AL35" s="31"/>
    </row>
  </sheetData>
  <sheetProtection formatCells="0" formatColumns="0" formatRows="0"/>
  <protectedRanges>
    <protectedRange password="CE28" sqref="AQ8:AR18 BE8:BG18" name="Диапазон1"/>
  </protectedRanges>
  <customSheetViews>
    <customSheetView guid="{60C92C40-0829-4BDF-9532-17A61EE77790}" scale="95">
      <pane xSplit="3" ySplit="6" topLeftCell="D7" activePane="bottomRight" state="frozen"/>
      <selection pane="bottomRight" activeCell="C18" sqref="C18"/>
      <pageMargins left="0.47244094488188981" right="0.27559055118110237" top="0.47244094488188981" bottom="0.43307086614173229" header="0.31496062992125984" footer="0.31496062992125984"/>
      <pageSetup paperSize="9" scale="65" fitToWidth="3" orientation="landscape" r:id="rId1"/>
      <headerFooter alignWithMargins="0"/>
    </customSheetView>
    <customSheetView guid="{C3D34CBF-A951-40DB-A076-4C4F6006569D}" scale="60" showPageBreaks="1" fitToPage="1" printArea="1" view="pageBreakPreview">
      <pane xSplit="2" ySplit="6" topLeftCell="AF7" activePane="bottomRight" state="frozen"/>
      <selection pane="bottomRight" activeCell="AL19" sqref="AL19"/>
      <colBreaks count="5" manualBreakCount="5">
        <brk id="21" max="38" man="1"/>
        <brk id="29" max="21" man="1"/>
        <brk id="34" max="38" man="1"/>
        <brk id="42" max="38" man="1"/>
        <brk id="58" max="21" man="1"/>
      </colBreaks>
      <pageMargins left="0.47244094488188981" right="0.27559055118110237" top="0.47244094488188981" bottom="0.43307086614173229" header="0.31496062992125984" footer="0.31496062992125984"/>
      <pageSetup paperSize="9" scale="39" fitToWidth="3" orientation="landscape" r:id="rId2"/>
      <headerFooter alignWithMargins="0"/>
    </customSheetView>
    <customSheetView guid="{F6E6FEE3-0A2D-4C9E-A588-9AE572760012}" scale="71">
      <pane xSplit="2" ySplit="6" topLeftCell="V13" activePane="bottomRight" state="frozen"/>
      <selection pane="bottomRight" activeCell="AF17" sqref="AF17"/>
      <colBreaks count="7" manualBreakCount="7">
        <brk id="22" max="21" man="1"/>
        <brk id="27" max="21" man="1"/>
        <brk id="31" max="38" man="1"/>
        <brk id="32" max="21" man="1"/>
        <brk id="44" max="38" man="1"/>
        <brk id="52" max="38" man="1"/>
        <brk id="54" max="21" man="1"/>
      </colBreaks>
      <pageMargins left="0.47244094488188981" right="0.27559055118110237" top="0.47244094488188981" bottom="0.43307086614173229" header="0.31496062992125984" footer="0.31496062992125984"/>
      <pageSetup paperSize="9" scale="51" fitToWidth="3" orientation="landscape" r:id="rId3"/>
      <headerFooter alignWithMargins="0"/>
    </customSheetView>
    <customSheetView guid="{CB7A70DC-EB98-4E6A-B677-2143DC1A7269}" scale="60" showPageBreaks="1" fitToPage="1" printArea="1" view="pageBreakPreview">
      <pane xSplit="2" ySplit="6" topLeftCell="C7" activePane="bottomRight" state="frozen"/>
      <selection pane="bottomRight" activeCell="I18" sqref="I18"/>
      <colBreaks count="5" manualBreakCount="5">
        <brk id="21" max="38" man="1"/>
        <brk id="26" max="21" man="1"/>
        <brk id="34" max="38" man="1"/>
        <brk id="42" max="38" man="1"/>
        <brk id="52" max="21" man="1"/>
      </colBreaks>
      <pageMargins left="0.47244094488188981" right="0.27559055118110237" top="0.47244094488188981" bottom="0.43307086614173229" header="0.31496062992125984" footer="0.31496062992125984"/>
      <pageSetup paperSize="9" scale="46" fitToWidth="3" orientation="landscape" r:id="rId4"/>
      <headerFooter alignWithMargins="0"/>
    </customSheetView>
    <customSheetView guid="{764F0DB0-4628-446E-A848-C414D19632D8}" showPageBreaks="1" fitToPage="1" printArea="1" view="pageBreakPreview">
      <pane xSplit="2" ySplit="6" topLeftCell="AE7" activePane="bottomRight" state="frozen"/>
      <selection pane="bottomRight" activeCell="AK18" sqref="AK18"/>
      <colBreaks count="3" manualBreakCount="3">
        <brk id="21" max="38" man="1"/>
        <brk id="34" max="38" man="1"/>
        <brk id="42" max="38" man="1"/>
      </colBreaks>
      <pageMargins left="0.47244094488188981" right="0.27559055118110237" top="0.47244094488188981" bottom="0.43307086614173229" header="0.31496062992125984" footer="0.31496062992125984"/>
      <pageSetup paperSize="9" scale="54" fitToWidth="3" orientation="landscape" r:id="rId5"/>
      <headerFooter alignWithMargins="0"/>
    </customSheetView>
    <customSheetView guid="{AED900F6-6B02-4B9C-B9BD-351743B691B2}" scale="60" showPageBreaks="1" fitToPage="1" printArea="1" hiddenRows="1" view="pageBreakPreview">
      <pane xSplit="2" ySplit="6" topLeftCell="L10" activePane="bottomRight" state="frozen"/>
      <selection pane="bottomRight" activeCell="O15" sqref="O15"/>
      <colBreaks count="3" manualBreakCount="3">
        <brk id="21" max="38" man="1"/>
        <brk id="34" max="38" man="1"/>
        <brk id="42" max="38" man="1"/>
      </colBreaks>
      <pageMargins left="0.47244094488188981" right="0.27559055118110237" top="0.47244094488188981" bottom="0.43307086614173229" header="0.31496062992125984" footer="0.31496062992125984"/>
      <pageSetup paperSize="9" scale="55" fitToWidth="3" orientation="landscape" r:id="rId6"/>
      <headerFooter alignWithMargins="0"/>
    </customSheetView>
    <customSheetView guid="{BB9BA956-79AB-4B93-A5C9-35A5A20DEF2C}" scale="60" showPageBreaks="1" fitToPage="1" view="pageBreakPreview">
      <pane xSplit="2" ySplit="6" topLeftCell="AO7" activePane="bottomRight" state="frozen"/>
      <selection pane="bottomRight" activeCell="B5" sqref="B5:B6"/>
      <colBreaks count="5" manualBreakCount="5">
        <brk id="21" max="38" man="1"/>
        <brk id="24" max="37" man="1"/>
        <brk id="34" max="38" man="1"/>
        <brk id="42" max="38" man="1"/>
        <brk id="51" max="37" man="1"/>
      </colBreaks>
      <pageMargins left="0.47244094488188981" right="0.27559055118110237" top="0.47244094488188981" bottom="0.43307086614173229" header="0.31496062992125984" footer="0.31496062992125984"/>
      <pageSetup paperSize="9" scale="49" fitToWidth="3" orientation="landscape" r:id="rId7"/>
      <headerFooter alignWithMargins="0"/>
    </customSheetView>
    <customSheetView guid="{62D6C5F9-D788-4D2D-ACC4-08027081F2EC}" scale="70" showPageBreaks="1" fitToPage="1" printArea="1" hiddenRows="1" view="pageBreakPreview">
      <pane xSplit="2" ySplit="6" topLeftCell="AE7" activePane="bottomRight" state="frozen"/>
      <selection pane="bottomRight" activeCell="AN15" sqref="AN15:AN16"/>
      <colBreaks count="3" manualBreakCount="3">
        <brk id="21" max="38" man="1"/>
        <brk id="34" max="38" man="1"/>
        <brk id="42" max="38" man="1"/>
      </colBreaks>
      <pageMargins left="0.47244094488188981" right="0.27559055118110237" top="0.47244094488188981" bottom="0.43307086614173229" header="0.31496062992125984" footer="0.31496062992125984"/>
      <pageSetup paperSize="9" scale="55" fitToWidth="3" orientation="landscape" r:id="rId8"/>
      <headerFooter alignWithMargins="0"/>
    </customSheetView>
    <customSheetView guid="{7DEEA5DC-25B2-4FA8-8456-CF98FE887997}" scale="70" showPageBreaks="1" fitToPage="1" printArea="1" view="pageBreakPreview">
      <pane xSplit="2" ySplit="6" topLeftCell="C7" activePane="bottomRight" state="frozen"/>
      <selection pane="bottomRight" activeCell="G4" sqref="G4:S19"/>
      <colBreaks count="3" manualBreakCount="3">
        <brk id="21" max="38" man="1"/>
        <brk id="34" max="38" man="1"/>
        <brk id="42" max="38" man="1"/>
      </colBreaks>
      <pageMargins left="0.47244094488188981" right="0.27559055118110237" top="0.47244094488188981" bottom="0.43307086614173229" header="0.31496062992125984" footer="0.31496062992125984"/>
      <pageSetup paperSize="9" scale="55" fitToWidth="3" orientation="landscape" r:id="rId9"/>
      <headerFooter alignWithMargins="0"/>
    </customSheetView>
    <customSheetView guid="{AE0C2210-29B9-462C-A5A4-8A73733A2E65}" scale="60" showPageBreaks="1" fitToPage="1" view="pageBreakPreview">
      <pane xSplit="2" ySplit="6" topLeftCell="AO7" activePane="bottomRight" state="frozen"/>
      <selection pane="bottomRight" activeCell="BD15" sqref="BD15"/>
      <colBreaks count="5" manualBreakCount="5">
        <brk id="18" max="21" man="1"/>
        <brk id="21" max="38" man="1"/>
        <brk id="34" max="38" man="1"/>
        <brk id="38" max="21" man="1"/>
        <brk id="42" max="38" man="1"/>
      </colBreaks>
      <pageMargins left="0.47244094488188981" right="0.27559055118110237" top="0.47244094488188981" bottom="0.43307086614173229" header="0.31496062992125984" footer="0.31496062992125984"/>
      <pageSetup paperSize="9" scale="63" fitToWidth="3" orientation="landscape" r:id="rId10"/>
      <headerFooter alignWithMargins="0"/>
    </customSheetView>
    <customSheetView guid="{286427D4-39FD-453A-BB73-D76C04D77550}" scale="60" showPageBreaks="1" fitToPage="1" printArea="1" view="pageBreakPreview">
      <pane xSplit="2" ySplit="6" topLeftCell="AK7" activePane="bottomRight" state="frozen"/>
      <selection pane="bottomRight" activeCell="AY19" sqref="AY19"/>
      <colBreaks count="5" manualBreakCount="5">
        <brk id="21" max="38" man="1"/>
        <brk id="22" max="21" man="1"/>
        <brk id="34" max="38" man="1"/>
        <brk id="42" max="38" man="1"/>
        <brk id="44" max="21" man="1"/>
      </colBreaks>
      <pageMargins left="0.47244094488188981" right="0.27559055118110237" top="0.47244094488188981" bottom="0.43307086614173229" header="0.31496062992125984" footer="0.31496062992125984"/>
      <pageSetup paperSize="9" scale="52" fitToWidth="3" orientation="landscape" r:id="rId11"/>
      <headerFooter alignWithMargins="0"/>
    </customSheetView>
    <customSheetView guid="{5AC666F8-EA28-4661-AA17-B835C91F0F35}" scale="60" showPageBreaks="1">
      <pane xSplit="3" ySplit="6" topLeftCell="BW10" activePane="bottomRight" state="frozen"/>
      <selection pane="bottomRight" activeCell="B19" sqref="B19"/>
      <pageMargins left="0.47244094488188981" right="0.27559055118110237" top="0.47244094488188981" bottom="0.43307086614173229" header="0.31496062992125984" footer="0.31496062992125984"/>
      <pageSetup paperSize="9" scale="65" fitToWidth="3" orientation="landscape" r:id="rId12"/>
      <headerFooter alignWithMargins="0"/>
    </customSheetView>
    <customSheetView guid="{C22DD877-4AFA-47C4-9AF0-BD4D9983DF8C}" scale="40">
      <pane xSplit="3" ySplit="4" topLeftCell="AC5" activePane="bottomRight" state="frozen"/>
      <selection pane="bottomRight" activeCell="AK3" sqref="AK3"/>
      <pageMargins left="0.47244094488188981" right="0.27559055118110237" top="0.47244094488188981" bottom="0.43307086614173229" header="0.31496062992125984" footer="0.31496062992125984"/>
      <pageSetup paperSize="9" scale="65" fitToWidth="3" orientation="landscape" r:id="rId13"/>
      <headerFooter alignWithMargins="0"/>
    </customSheetView>
  </customSheetViews>
  <mergeCells count="32">
    <mergeCell ref="EU6:EZ6"/>
    <mergeCell ref="BS6:BV6"/>
    <mergeCell ref="CA6:CD6"/>
    <mergeCell ref="CO6:CS6"/>
    <mergeCell ref="CT6:CX6"/>
    <mergeCell ref="CY6:DE6"/>
    <mergeCell ref="DF6:DL6"/>
    <mergeCell ref="DM6:DR6"/>
    <mergeCell ref="EC6:EF6"/>
    <mergeCell ref="DS6:DW6"/>
    <mergeCell ref="DX6:EB6"/>
    <mergeCell ref="CI6:CN6"/>
    <mergeCell ref="CE6:CH6"/>
    <mergeCell ref="BW6:BZ6"/>
    <mergeCell ref="EK6:EP6"/>
    <mergeCell ref="EQ6:ET6"/>
    <mergeCell ref="EG6:EJ6"/>
    <mergeCell ref="D1:Z2"/>
    <mergeCell ref="A6:A7"/>
    <mergeCell ref="C6:C7"/>
    <mergeCell ref="BO6:BR6"/>
    <mergeCell ref="AK6:AP6"/>
    <mergeCell ref="AC6:AJ6"/>
    <mergeCell ref="P6:V6"/>
    <mergeCell ref="J6:O6"/>
    <mergeCell ref="D6:I6"/>
    <mergeCell ref="W6:AB6"/>
    <mergeCell ref="AQ6:AW6"/>
    <mergeCell ref="B6:B7"/>
    <mergeCell ref="BK6:BN6"/>
    <mergeCell ref="BE6:BJ6"/>
    <mergeCell ref="AX6:BD6"/>
  </mergeCells>
  <phoneticPr fontId="19" type="noConversion"/>
  <pageMargins left="0.47244094488188981" right="0.27559055118110237" top="0.47244094488188981" bottom="0.43307086614173229" header="0.31496062992125984" footer="0.31496062992125984"/>
  <pageSetup paperSize="9" scale="83" fitToWidth="3" orientation="landscape" r:id="rId14"/>
  <headerFooter alignWithMargins="0"/>
  <colBreaks count="18" manualBreakCount="18">
    <brk id="9" max="18" man="1"/>
    <brk id="15" max="18" man="1"/>
    <brk id="22" max="18" man="1"/>
    <brk id="28" max="18" man="1"/>
    <brk id="36" max="18" man="1"/>
    <brk id="42" max="18" man="1"/>
    <brk id="49" max="18" man="1"/>
    <brk id="56" max="18" man="1"/>
    <brk id="62" max="18" man="1"/>
    <brk id="70" max="18" man="1"/>
    <brk id="79" max="18" man="1"/>
    <brk id="86" max="18" man="1"/>
    <brk id="92" max="18" man="1"/>
    <brk id="102" max="18" man="1"/>
    <brk id="109" max="18" man="1"/>
    <brk id="116" max="18" man="1"/>
    <brk id="136" max="18" man="1"/>
    <brk id="146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/>
  </sheetViews>
  <sheetFormatPr defaultRowHeight="13.2"/>
  <cols>
    <col min="1" max="1" width="36.6640625" customWidth="1"/>
    <col min="2" max="2" width="10.88671875" customWidth="1"/>
    <col min="3" max="3" width="12.5546875" customWidth="1"/>
    <col min="6" max="6" width="12.33203125" customWidth="1"/>
    <col min="7" max="7" width="11.5546875" customWidth="1"/>
  </cols>
  <sheetData>
    <row r="1" spans="1:9" ht="69">
      <c r="A1" s="51" t="s">
        <v>0</v>
      </c>
      <c r="B1" s="51" t="s">
        <v>41</v>
      </c>
      <c r="C1" s="51" t="s">
        <v>39</v>
      </c>
      <c r="D1" s="61"/>
      <c r="E1" s="53" t="s">
        <v>9</v>
      </c>
      <c r="F1" s="53" t="s">
        <v>50</v>
      </c>
      <c r="G1" s="53" t="s">
        <v>51</v>
      </c>
      <c r="H1" s="53">
        <v>2016</v>
      </c>
      <c r="I1" s="62">
        <v>2015</v>
      </c>
    </row>
    <row r="2" spans="1:9" ht="27.6">
      <c r="A2" s="52"/>
      <c r="B2" s="52"/>
      <c r="C2" s="52"/>
      <c r="D2" s="2" t="s">
        <v>27</v>
      </c>
      <c r="E2" s="26" t="s">
        <v>28</v>
      </c>
      <c r="F2" s="2" t="s">
        <v>10</v>
      </c>
      <c r="G2" s="2" t="s">
        <v>10</v>
      </c>
      <c r="H2" s="32" t="s">
        <v>14</v>
      </c>
      <c r="I2" s="32" t="s">
        <v>14</v>
      </c>
    </row>
    <row r="3" spans="1:9" ht="15.6">
      <c r="A3" s="5" t="s">
        <v>15</v>
      </c>
      <c r="B3" s="5">
        <v>62309</v>
      </c>
      <c r="C3" s="37">
        <v>62861</v>
      </c>
      <c r="D3" s="21">
        <v>30895</v>
      </c>
      <c r="E3" s="34">
        <v>27486</v>
      </c>
      <c r="F3" s="63">
        <v>113.1</v>
      </c>
      <c r="G3" s="7">
        <f t="shared" ref="G3:G14" si="0">E3/D3*100</f>
        <v>88.965852079624526</v>
      </c>
      <c r="H3" s="7">
        <f>E3/$C3*1000</f>
        <v>437.2504414501837</v>
      </c>
      <c r="I3" s="7">
        <f t="shared" ref="I3:I14" si="1">D3/$B3*1000</f>
        <v>495.83527259304435</v>
      </c>
    </row>
    <row r="4" spans="1:9" ht="15.6">
      <c r="A4" s="5" t="s">
        <v>16</v>
      </c>
      <c r="B4" s="5">
        <v>18765</v>
      </c>
      <c r="C4" s="37">
        <v>18814</v>
      </c>
      <c r="D4" s="21">
        <v>9962</v>
      </c>
      <c r="E4" s="34">
        <v>7880</v>
      </c>
      <c r="F4" s="63">
        <v>77.5</v>
      </c>
      <c r="G4" s="7">
        <f t="shared" si="0"/>
        <v>79.100582212407147</v>
      </c>
      <c r="H4" s="7">
        <f t="shared" ref="H4:H14" si="2">E4/$C4*1000</f>
        <v>418.83703624960134</v>
      </c>
      <c r="I4" s="7">
        <f t="shared" si="1"/>
        <v>530.88196109778835</v>
      </c>
    </row>
    <row r="5" spans="1:9" ht="15.6">
      <c r="A5" s="5" t="s">
        <v>17</v>
      </c>
      <c r="B5" s="5">
        <v>31113</v>
      </c>
      <c r="C5" s="37">
        <v>31932</v>
      </c>
      <c r="D5" s="21">
        <v>25727</v>
      </c>
      <c r="E5" s="34">
        <v>16374</v>
      </c>
      <c r="F5" s="63">
        <v>105.3</v>
      </c>
      <c r="G5" s="7">
        <f t="shared" si="0"/>
        <v>63.645197652271932</v>
      </c>
      <c r="H5" s="7">
        <f t="shared" si="2"/>
        <v>512.7771514468244</v>
      </c>
      <c r="I5" s="7">
        <f t="shared" si="1"/>
        <v>826.88908173432333</v>
      </c>
    </row>
    <row r="6" spans="1:9" ht="15.6">
      <c r="A6" s="5" t="s">
        <v>18</v>
      </c>
      <c r="B6" s="5">
        <v>14442</v>
      </c>
      <c r="C6" s="37">
        <v>14339</v>
      </c>
      <c r="D6" s="21">
        <v>3355</v>
      </c>
      <c r="E6" s="34">
        <v>3923</v>
      </c>
      <c r="F6" s="63">
        <v>267.5</v>
      </c>
      <c r="G6" s="7">
        <f t="shared" si="0"/>
        <v>116.92995529061103</v>
      </c>
      <c r="H6" s="7">
        <f t="shared" si="2"/>
        <v>273.58951112350934</v>
      </c>
      <c r="I6" s="7">
        <f t="shared" si="1"/>
        <v>232.30854452291928</v>
      </c>
    </row>
    <row r="7" spans="1:9" ht="15.6">
      <c r="A7" s="5" t="s">
        <v>19</v>
      </c>
      <c r="B7" s="5">
        <v>12366</v>
      </c>
      <c r="C7" s="37">
        <v>12305</v>
      </c>
      <c r="D7" s="21">
        <v>2344</v>
      </c>
      <c r="E7" s="34">
        <v>4569</v>
      </c>
      <c r="F7" s="63">
        <v>42.6</v>
      </c>
      <c r="G7" s="7">
        <f t="shared" si="0"/>
        <v>194.92320819112626</v>
      </c>
      <c r="H7" s="7">
        <f t="shared" si="2"/>
        <v>371.31247460381962</v>
      </c>
      <c r="I7" s="7">
        <f t="shared" si="1"/>
        <v>189.55199741225942</v>
      </c>
    </row>
    <row r="8" spans="1:9" ht="15.6">
      <c r="A8" s="5" t="s">
        <v>20</v>
      </c>
      <c r="B8" s="5">
        <v>11361</v>
      </c>
      <c r="C8" s="37">
        <v>11375</v>
      </c>
      <c r="D8" s="21">
        <v>671</v>
      </c>
      <c r="E8" s="34">
        <v>2043</v>
      </c>
      <c r="F8" s="63">
        <v>81.900000000000006</v>
      </c>
      <c r="G8" s="7" t="s">
        <v>29</v>
      </c>
      <c r="H8" s="7">
        <f t="shared" si="2"/>
        <v>179.60439560439562</v>
      </c>
      <c r="I8" s="7">
        <f t="shared" si="1"/>
        <v>59.061702314937065</v>
      </c>
    </row>
    <row r="9" spans="1:9" ht="15.6">
      <c r="A9" s="5" t="s">
        <v>21</v>
      </c>
      <c r="B9" s="5">
        <v>14590</v>
      </c>
      <c r="C9" s="37">
        <v>14693</v>
      </c>
      <c r="D9" s="21">
        <v>2536</v>
      </c>
      <c r="E9" s="34">
        <v>3358</v>
      </c>
      <c r="F9" s="63">
        <v>94.3</v>
      </c>
      <c r="G9" s="7">
        <f t="shared" si="0"/>
        <v>132.41324921135646</v>
      </c>
      <c r="H9" s="7">
        <f t="shared" si="2"/>
        <v>228.54420472333763</v>
      </c>
      <c r="I9" s="7">
        <f t="shared" si="1"/>
        <v>173.81768334475669</v>
      </c>
    </row>
    <row r="10" spans="1:9" ht="15.6">
      <c r="A10" s="5" t="s">
        <v>22</v>
      </c>
      <c r="B10" s="5">
        <v>16585</v>
      </c>
      <c r="C10" s="37">
        <v>16530</v>
      </c>
      <c r="D10" s="21">
        <v>3233</v>
      </c>
      <c r="E10" s="34">
        <v>3905</v>
      </c>
      <c r="F10" s="63">
        <v>79.5</v>
      </c>
      <c r="G10" s="7">
        <f t="shared" si="0"/>
        <v>120.78564800494895</v>
      </c>
      <c r="H10" s="7">
        <f t="shared" si="2"/>
        <v>236.23714458560192</v>
      </c>
      <c r="I10" s="7">
        <f t="shared" si="1"/>
        <v>194.93518239372929</v>
      </c>
    </row>
    <row r="11" spans="1:9" ht="15.6">
      <c r="A11" s="5" t="s">
        <v>23</v>
      </c>
      <c r="B11" s="5">
        <v>10027</v>
      </c>
      <c r="C11" s="37">
        <v>10107</v>
      </c>
      <c r="D11" s="21">
        <v>6536</v>
      </c>
      <c r="E11" s="34">
        <v>5874</v>
      </c>
      <c r="F11" s="63">
        <v>141.69999999999999</v>
      </c>
      <c r="G11" s="7">
        <f t="shared" si="0"/>
        <v>89.871481028151777</v>
      </c>
      <c r="H11" s="7">
        <f t="shared" si="2"/>
        <v>581.18135945384381</v>
      </c>
      <c r="I11" s="7">
        <f t="shared" si="1"/>
        <v>651.84003191383272</v>
      </c>
    </row>
    <row r="12" spans="1:9" ht="15.6">
      <c r="A12" s="5" t="s">
        <v>24</v>
      </c>
      <c r="B12" s="5">
        <v>8525</v>
      </c>
      <c r="C12" s="37">
        <v>8485</v>
      </c>
      <c r="D12" s="21">
        <v>1937</v>
      </c>
      <c r="E12" s="34">
        <v>636</v>
      </c>
      <c r="F12" s="63">
        <v>89.6</v>
      </c>
      <c r="G12" s="7">
        <f t="shared" si="0"/>
        <v>32.834279814145582</v>
      </c>
      <c r="H12" s="7">
        <f t="shared" si="2"/>
        <v>74.955804360636407</v>
      </c>
      <c r="I12" s="7">
        <f t="shared" si="1"/>
        <v>227.21407624633432</v>
      </c>
    </row>
    <row r="13" spans="1:9" ht="15.6">
      <c r="A13" s="5" t="s">
        <v>25</v>
      </c>
      <c r="B13" s="5">
        <v>13620</v>
      </c>
      <c r="C13" s="37">
        <v>13720</v>
      </c>
      <c r="D13" s="21">
        <v>1676</v>
      </c>
      <c r="E13" s="34">
        <v>2461</v>
      </c>
      <c r="F13" s="63">
        <v>116.5</v>
      </c>
      <c r="G13" s="7">
        <f t="shared" si="0"/>
        <v>146.83770883054891</v>
      </c>
      <c r="H13" s="7">
        <f t="shared" si="2"/>
        <v>179.37317784256558</v>
      </c>
      <c r="I13" s="7">
        <f t="shared" si="1"/>
        <v>123.05433186490455</v>
      </c>
    </row>
    <row r="14" spans="1:9" ht="15.6">
      <c r="A14" s="58" t="s">
        <v>26</v>
      </c>
      <c r="B14" s="59">
        <f>SUM(B3:B13)</f>
        <v>213703</v>
      </c>
      <c r="C14" s="59">
        <f>SUM(C3:C13)</f>
        <v>215161</v>
      </c>
      <c r="D14" s="41">
        <v>88872</v>
      </c>
      <c r="E14" s="42">
        <v>78509</v>
      </c>
      <c r="F14" s="64">
        <v>102</v>
      </c>
      <c r="G14" s="60">
        <f t="shared" si="0"/>
        <v>88.339409487802683</v>
      </c>
      <c r="H14" s="7">
        <f t="shared" si="2"/>
        <v>364.88490014454294</v>
      </c>
      <c r="I14" s="7">
        <f t="shared" si="1"/>
        <v>415.86688067083753</v>
      </c>
    </row>
  </sheetData>
  <customSheetViews>
    <customSheetView guid="{60C92C40-0829-4BDF-9532-17A61EE77790}">
      <pageMargins left="0.7" right="0.7" top="0.75" bottom="0.75" header="0.3" footer="0.3"/>
    </customSheetView>
    <customSheetView guid="{5AC666F8-EA28-4661-AA17-B835C91F0F35}">
      <pageMargins left="0.7" right="0.7" top="0.75" bottom="0.75" header="0.3" footer="0.3"/>
    </customSheetView>
    <customSheetView guid="{C22DD877-4AFA-47C4-9AF0-BD4D9983DF8C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9 мес.2016</vt:lpstr>
      <vt:lpstr>Ввод жилья</vt:lpstr>
      <vt:lpstr>'9 мес.2016'!Заголовки_для_печати</vt:lpstr>
      <vt:lpstr>'9 мес.2016'!Область_печати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Kandarakov</cp:lastModifiedBy>
  <cp:lastPrinted>2017-04-21T09:15:08Z</cp:lastPrinted>
  <dcterms:created xsi:type="dcterms:W3CDTF">2016-03-10T05:38:54Z</dcterms:created>
  <dcterms:modified xsi:type="dcterms:W3CDTF">2017-05-04T07:11:03Z</dcterms:modified>
</cp:coreProperties>
</file>